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21660" windowHeight="1068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Položky!$A$1:$K$100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G99" i="3" l="1"/>
  <c r="BF99" i="3"/>
  <c r="BE99" i="3"/>
  <c r="BC99" i="3"/>
  <c r="K99" i="3"/>
  <c r="I99" i="3"/>
  <c r="G99" i="3"/>
  <c r="BD99" i="3" s="1"/>
  <c r="BG98" i="3"/>
  <c r="BF98" i="3"/>
  <c r="BE98" i="3"/>
  <c r="BC98" i="3"/>
  <c r="K98" i="3"/>
  <c r="I98" i="3"/>
  <c r="G98" i="3"/>
  <c r="BD98" i="3" s="1"/>
  <c r="BG97" i="3"/>
  <c r="BF97" i="3"/>
  <c r="BE97" i="3"/>
  <c r="BC97" i="3"/>
  <c r="K97" i="3"/>
  <c r="I97" i="3"/>
  <c r="G97" i="3"/>
  <c r="BD97" i="3" s="1"/>
  <c r="BG96" i="3"/>
  <c r="BF96" i="3"/>
  <c r="BE96" i="3"/>
  <c r="BC96" i="3"/>
  <c r="K96" i="3"/>
  <c r="I96" i="3"/>
  <c r="G96" i="3"/>
  <c r="BD96" i="3" s="1"/>
  <c r="BG95" i="3"/>
  <c r="BF95" i="3"/>
  <c r="BE95" i="3"/>
  <c r="BC95" i="3"/>
  <c r="K95" i="3"/>
  <c r="I95" i="3"/>
  <c r="G95" i="3"/>
  <c r="BD95" i="3" s="1"/>
  <c r="BG94" i="3"/>
  <c r="BF94" i="3"/>
  <c r="BE94" i="3"/>
  <c r="BC94" i="3"/>
  <c r="K94" i="3"/>
  <c r="I94" i="3"/>
  <c r="G94" i="3"/>
  <c r="BD94" i="3" s="1"/>
  <c r="BG93" i="3"/>
  <c r="BF93" i="3"/>
  <c r="BE93" i="3"/>
  <c r="BC93" i="3"/>
  <c r="K93" i="3"/>
  <c r="I93" i="3"/>
  <c r="G93" i="3"/>
  <c r="BD93" i="3" s="1"/>
  <c r="BG92" i="3"/>
  <c r="BF92" i="3"/>
  <c r="BE92" i="3"/>
  <c r="BC92" i="3"/>
  <c r="K92" i="3"/>
  <c r="I92" i="3"/>
  <c r="G92" i="3"/>
  <c r="BD92" i="3" s="1"/>
  <c r="BG91" i="3"/>
  <c r="BF91" i="3"/>
  <c r="BE91" i="3"/>
  <c r="BC91" i="3"/>
  <c r="K91" i="3"/>
  <c r="I91" i="3"/>
  <c r="G91" i="3"/>
  <c r="BD91" i="3" s="1"/>
  <c r="BG90" i="3"/>
  <c r="BF90" i="3"/>
  <c r="BE90" i="3"/>
  <c r="BC90" i="3"/>
  <c r="K90" i="3"/>
  <c r="I90" i="3"/>
  <c r="G90" i="3"/>
  <c r="BD90" i="3" s="1"/>
  <c r="BG89" i="3"/>
  <c r="BF89" i="3"/>
  <c r="BE89" i="3"/>
  <c r="BC89" i="3"/>
  <c r="K89" i="3"/>
  <c r="I89" i="3"/>
  <c r="G89" i="3"/>
  <c r="BD89" i="3" s="1"/>
  <c r="BG88" i="3"/>
  <c r="BF88" i="3"/>
  <c r="BE88" i="3"/>
  <c r="BC88" i="3"/>
  <c r="K88" i="3"/>
  <c r="I88" i="3"/>
  <c r="G88" i="3"/>
  <c r="BD88" i="3" s="1"/>
  <c r="BG87" i="3"/>
  <c r="BF87" i="3"/>
  <c r="BE87" i="3"/>
  <c r="BC87" i="3"/>
  <c r="K87" i="3"/>
  <c r="I87" i="3"/>
  <c r="G87" i="3"/>
  <c r="BD87" i="3" s="1"/>
  <c r="BG86" i="3"/>
  <c r="BF86" i="3"/>
  <c r="BF100" i="3" s="1"/>
  <c r="H12" i="2" s="1"/>
  <c r="BE86" i="3"/>
  <c r="BC86" i="3"/>
  <c r="K86" i="3"/>
  <c r="I86" i="3"/>
  <c r="G86" i="3"/>
  <c r="BD86" i="3" s="1"/>
  <c r="BG85" i="3"/>
  <c r="BG100" i="3" s="1"/>
  <c r="I12" i="2" s="1"/>
  <c r="BF85" i="3"/>
  <c r="BE85" i="3"/>
  <c r="BC85" i="3"/>
  <c r="BC100" i="3" s="1"/>
  <c r="E12" i="2" s="1"/>
  <c r="K85" i="3"/>
  <c r="I85" i="3"/>
  <c r="G85" i="3"/>
  <c r="BD85" i="3" s="1"/>
  <c r="B12" i="2"/>
  <c r="A12" i="2"/>
  <c r="BE100" i="3"/>
  <c r="G12" i="2" s="1"/>
  <c r="K100" i="3"/>
  <c r="I100" i="3"/>
  <c r="C100" i="3"/>
  <c r="BG82" i="3"/>
  <c r="BF82" i="3"/>
  <c r="BE82" i="3"/>
  <c r="BC82" i="3"/>
  <c r="K82" i="3"/>
  <c r="I82" i="3"/>
  <c r="G82" i="3"/>
  <c r="BD82" i="3" s="1"/>
  <c r="BG81" i="3"/>
  <c r="BF81" i="3"/>
  <c r="BE81" i="3"/>
  <c r="BC81" i="3"/>
  <c r="K81" i="3"/>
  <c r="I81" i="3"/>
  <c r="G81" i="3"/>
  <c r="BD81" i="3" s="1"/>
  <c r="BG80" i="3"/>
  <c r="BF80" i="3"/>
  <c r="BE80" i="3"/>
  <c r="BC80" i="3"/>
  <c r="K80" i="3"/>
  <c r="I80" i="3"/>
  <c r="G80" i="3"/>
  <c r="BD80" i="3" s="1"/>
  <c r="BG79" i="3"/>
  <c r="BF79" i="3"/>
  <c r="BE79" i="3"/>
  <c r="BC79" i="3"/>
  <c r="K79" i="3"/>
  <c r="I79" i="3"/>
  <c r="G79" i="3"/>
  <c r="BD79" i="3" s="1"/>
  <c r="BG78" i="3"/>
  <c r="BF78" i="3"/>
  <c r="BE78" i="3"/>
  <c r="BC78" i="3"/>
  <c r="K78" i="3"/>
  <c r="I78" i="3"/>
  <c r="G78" i="3"/>
  <c r="BD78" i="3" s="1"/>
  <c r="BG77" i="3"/>
  <c r="BF77" i="3"/>
  <c r="BE77" i="3"/>
  <c r="BC77" i="3"/>
  <c r="K77" i="3"/>
  <c r="I77" i="3"/>
  <c r="G77" i="3"/>
  <c r="BD77" i="3" s="1"/>
  <c r="BG76" i="3"/>
  <c r="BF76" i="3"/>
  <c r="BE76" i="3"/>
  <c r="BC76" i="3"/>
  <c r="K76" i="3"/>
  <c r="I76" i="3"/>
  <c r="G76" i="3"/>
  <c r="BD76" i="3" s="1"/>
  <c r="BG74" i="3"/>
  <c r="BF74" i="3"/>
  <c r="BE74" i="3"/>
  <c r="BC74" i="3"/>
  <c r="K74" i="3"/>
  <c r="I74" i="3"/>
  <c r="G74" i="3"/>
  <c r="BD74" i="3" s="1"/>
  <c r="BG73" i="3"/>
  <c r="BF73" i="3"/>
  <c r="BE73" i="3"/>
  <c r="BC73" i="3"/>
  <c r="K73" i="3"/>
  <c r="I73" i="3"/>
  <c r="G73" i="3"/>
  <c r="BD73" i="3" s="1"/>
  <c r="BG71" i="3"/>
  <c r="BF71" i="3"/>
  <c r="BE71" i="3"/>
  <c r="BC71" i="3"/>
  <c r="K71" i="3"/>
  <c r="I71" i="3"/>
  <c r="G71" i="3"/>
  <c r="BD71" i="3" s="1"/>
  <c r="BG69" i="3"/>
  <c r="BF69" i="3"/>
  <c r="BE69" i="3"/>
  <c r="BC69" i="3"/>
  <c r="K69" i="3"/>
  <c r="I69" i="3"/>
  <c r="G69" i="3"/>
  <c r="BD69" i="3" s="1"/>
  <c r="BG67" i="3"/>
  <c r="BF67" i="3"/>
  <c r="BE67" i="3"/>
  <c r="BE83" i="3" s="1"/>
  <c r="G11" i="2" s="1"/>
  <c r="BC67" i="3"/>
  <c r="K67" i="3"/>
  <c r="I67" i="3"/>
  <c r="G67" i="3"/>
  <c r="BD67" i="3" s="1"/>
  <c r="BG63" i="3"/>
  <c r="BF63" i="3"/>
  <c r="BE63" i="3"/>
  <c r="BC63" i="3"/>
  <c r="K63" i="3"/>
  <c r="I63" i="3"/>
  <c r="G63" i="3"/>
  <c r="BD63" i="3" s="1"/>
  <c r="BG59" i="3"/>
  <c r="BF59" i="3"/>
  <c r="BE59" i="3"/>
  <c r="BC59" i="3"/>
  <c r="K59" i="3"/>
  <c r="I59" i="3"/>
  <c r="G59" i="3"/>
  <c r="BD59" i="3" s="1"/>
  <c r="BG58" i="3"/>
  <c r="BF58" i="3"/>
  <c r="BF83" i="3" s="1"/>
  <c r="H11" i="2" s="1"/>
  <c r="BE58" i="3"/>
  <c r="BC58" i="3"/>
  <c r="BC83" i="3" s="1"/>
  <c r="E11" i="2" s="1"/>
  <c r="K58" i="3"/>
  <c r="I58" i="3"/>
  <c r="I83" i="3" s="1"/>
  <c r="G58" i="3"/>
  <c r="BD58" i="3" s="1"/>
  <c r="B11" i="2"/>
  <c r="A11" i="2"/>
  <c r="BG83" i="3"/>
  <c r="I11" i="2" s="1"/>
  <c r="K83" i="3"/>
  <c r="C83" i="3"/>
  <c r="BG55" i="3"/>
  <c r="BF55" i="3"/>
  <c r="BE55" i="3"/>
  <c r="BC55" i="3"/>
  <c r="K55" i="3"/>
  <c r="I55" i="3"/>
  <c r="G55" i="3"/>
  <c r="BD55" i="3" s="1"/>
  <c r="BG53" i="3"/>
  <c r="BF53" i="3"/>
  <c r="BE53" i="3"/>
  <c r="BC53" i="3"/>
  <c r="K53" i="3"/>
  <c r="I53" i="3"/>
  <c r="G53" i="3"/>
  <c r="BD53" i="3" s="1"/>
  <c r="BG52" i="3"/>
  <c r="BF52" i="3"/>
  <c r="BE52" i="3"/>
  <c r="BC52" i="3"/>
  <c r="K52" i="3"/>
  <c r="I52" i="3"/>
  <c r="G52" i="3"/>
  <c r="BD52" i="3" s="1"/>
  <c r="BG51" i="3"/>
  <c r="BF51" i="3"/>
  <c r="BE51" i="3"/>
  <c r="BC51" i="3"/>
  <c r="K51" i="3"/>
  <c r="I51" i="3"/>
  <c r="G51" i="3"/>
  <c r="BD51" i="3" s="1"/>
  <c r="BG50" i="3"/>
  <c r="BF50" i="3"/>
  <c r="BE50" i="3"/>
  <c r="BC50" i="3"/>
  <c r="K50" i="3"/>
  <c r="I50" i="3"/>
  <c r="G50" i="3"/>
  <c r="BD50" i="3" s="1"/>
  <c r="BG49" i="3"/>
  <c r="BF49" i="3"/>
  <c r="BE49" i="3"/>
  <c r="BC49" i="3"/>
  <c r="K49" i="3"/>
  <c r="I49" i="3"/>
  <c r="G49" i="3"/>
  <c r="BD49" i="3" s="1"/>
  <c r="BG47" i="3"/>
  <c r="BF47" i="3"/>
  <c r="BE47" i="3"/>
  <c r="BC47" i="3"/>
  <c r="K47" i="3"/>
  <c r="I47" i="3"/>
  <c r="G47" i="3"/>
  <c r="BD47" i="3" s="1"/>
  <c r="BG46" i="3"/>
  <c r="BF46" i="3"/>
  <c r="BE46" i="3"/>
  <c r="BC46" i="3"/>
  <c r="K46" i="3"/>
  <c r="I46" i="3"/>
  <c r="G46" i="3"/>
  <c r="BD46" i="3" s="1"/>
  <c r="BG44" i="3"/>
  <c r="BF44" i="3"/>
  <c r="BE44" i="3"/>
  <c r="BC44" i="3"/>
  <c r="K44" i="3"/>
  <c r="I44" i="3"/>
  <c r="G44" i="3"/>
  <c r="BD44" i="3" s="1"/>
  <c r="BG42" i="3"/>
  <c r="BF42" i="3"/>
  <c r="BE42" i="3"/>
  <c r="BC42" i="3"/>
  <c r="K42" i="3"/>
  <c r="I42" i="3"/>
  <c r="G42" i="3"/>
  <c r="BD42" i="3" s="1"/>
  <c r="BG40" i="3"/>
  <c r="BF40" i="3"/>
  <c r="BE40" i="3"/>
  <c r="BC40" i="3"/>
  <c r="BC56" i="3" s="1"/>
  <c r="E10" i="2" s="1"/>
  <c r="K40" i="3"/>
  <c r="I40" i="3"/>
  <c r="G40" i="3"/>
  <c r="BD40" i="3" s="1"/>
  <c r="BG38" i="3"/>
  <c r="BF38" i="3"/>
  <c r="BE38" i="3"/>
  <c r="BC38" i="3"/>
  <c r="K38" i="3"/>
  <c r="I38" i="3"/>
  <c r="G38" i="3"/>
  <c r="BD38" i="3" s="1"/>
  <c r="BG34" i="3"/>
  <c r="BF34" i="3"/>
  <c r="BE34" i="3"/>
  <c r="BC34" i="3"/>
  <c r="K34" i="3"/>
  <c r="I34" i="3"/>
  <c r="G34" i="3"/>
  <c r="BD34" i="3" s="1"/>
  <c r="BG31" i="3"/>
  <c r="BG56" i="3" s="1"/>
  <c r="I10" i="2" s="1"/>
  <c r="BF31" i="3"/>
  <c r="BE31" i="3"/>
  <c r="BE56" i="3" s="1"/>
  <c r="G10" i="2" s="1"/>
  <c r="BC31" i="3"/>
  <c r="K31" i="3"/>
  <c r="K56" i="3" s="1"/>
  <c r="I31" i="3"/>
  <c r="G31" i="3"/>
  <c r="BD31" i="3" s="1"/>
  <c r="B10" i="2"/>
  <c r="A10" i="2"/>
  <c r="BF56" i="3"/>
  <c r="H10" i="2" s="1"/>
  <c r="I56" i="3"/>
  <c r="C56" i="3"/>
  <c r="BG28" i="3"/>
  <c r="BF28" i="3"/>
  <c r="BF29" i="3" s="1"/>
  <c r="H9" i="2" s="1"/>
  <c r="BE28" i="3"/>
  <c r="BD28" i="3"/>
  <c r="BD29" i="3" s="1"/>
  <c r="F9" i="2" s="1"/>
  <c r="K28" i="3"/>
  <c r="I28" i="3"/>
  <c r="I29" i="3" s="1"/>
  <c r="G28" i="3"/>
  <c r="BC28" i="3" s="1"/>
  <c r="BC29" i="3" s="1"/>
  <c r="E9" i="2" s="1"/>
  <c r="B9" i="2"/>
  <c r="A9" i="2"/>
  <c r="BG29" i="3"/>
  <c r="I9" i="2" s="1"/>
  <c r="BE29" i="3"/>
  <c r="G9" i="2" s="1"/>
  <c r="K29" i="3"/>
  <c r="G29" i="3"/>
  <c r="C29" i="3"/>
  <c r="BG22" i="3"/>
  <c r="BG26" i="3" s="1"/>
  <c r="I8" i="2" s="1"/>
  <c r="BF22" i="3"/>
  <c r="BE22" i="3"/>
  <c r="BE26" i="3" s="1"/>
  <c r="G8" i="2" s="1"/>
  <c r="BD22" i="3"/>
  <c r="K22" i="3"/>
  <c r="K26" i="3" s="1"/>
  <c r="I22" i="3"/>
  <c r="G22" i="3"/>
  <c r="BC22" i="3" s="1"/>
  <c r="BC26" i="3" s="1"/>
  <c r="E8" i="2" s="1"/>
  <c r="B8" i="2"/>
  <c r="A8" i="2"/>
  <c r="BF26" i="3"/>
  <c r="H8" i="2" s="1"/>
  <c r="BD26" i="3"/>
  <c r="F8" i="2" s="1"/>
  <c r="I26" i="3"/>
  <c r="C26" i="3"/>
  <c r="BG18" i="3"/>
  <c r="BF18" i="3"/>
  <c r="BE18" i="3"/>
  <c r="BD18" i="3"/>
  <c r="BD20" i="3" s="1"/>
  <c r="F7" i="2" s="1"/>
  <c r="K18" i="3"/>
  <c r="I18" i="3"/>
  <c r="G18" i="3"/>
  <c r="BC18" i="3" s="1"/>
  <c r="BG16" i="3"/>
  <c r="BF16" i="3"/>
  <c r="BE16" i="3"/>
  <c r="BD16" i="3"/>
  <c r="K16" i="3"/>
  <c r="I16" i="3"/>
  <c r="G16" i="3"/>
  <c r="BC16" i="3" s="1"/>
  <c r="BG13" i="3"/>
  <c r="BF13" i="3"/>
  <c r="BE13" i="3"/>
  <c r="BD13" i="3"/>
  <c r="K13" i="3"/>
  <c r="I13" i="3"/>
  <c r="G13" i="3"/>
  <c r="BC13" i="3" s="1"/>
  <c r="BG8" i="3"/>
  <c r="BG20" i="3" s="1"/>
  <c r="I7" i="2" s="1"/>
  <c r="BF8" i="3"/>
  <c r="BE8" i="3"/>
  <c r="BE20" i="3" s="1"/>
  <c r="G7" i="2" s="1"/>
  <c r="BD8" i="3"/>
  <c r="K8" i="3"/>
  <c r="K20" i="3" s="1"/>
  <c r="I8" i="3"/>
  <c r="G8" i="3"/>
  <c r="BC8" i="3" s="1"/>
  <c r="B7" i="2"/>
  <c r="A7" i="2"/>
  <c r="BF20" i="3"/>
  <c r="H7" i="2" s="1"/>
  <c r="I20" i="3"/>
  <c r="C20" i="3"/>
  <c r="C4" i="3"/>
  <c r="H3" i="3"/>
  <c r="C3" i="3"/>
  <c r="H19" i="2"/>
  <c r="G18" i="2"/>
  <c r="I18" i="2" s="1"/>
  <c r="C2" i="2"/>
  <c r="C1" i="2"/>
  <c r="F33" i="1"/>
  <c r="F31" i="1"/>
  <c r="F34" i="1" s="1"/>
  <c r="G22" i="1"/>
  <c r="G21" i="1"/>
  <c r="G8" i="1"/>
  <c r="G26" i="3" l="1"/>
  <c r="G100" i="3"/>
  <c r="G20" i="3"/>
  <c r="G56" i="3"/>
  <c r="BD83" i="3"/>
  <c r="F11" i="2" s="1"/>
  <c r="G13" i="2"/>
  <c r="C14" i="1" s="1"/>
  <c r="I13" i="2"/>
  <c r="C20" i="1" s="1"/>
  <c r="H13" i="2"/>
  <c r="C15" i="1" s="1"/>
  <c r="BC20" i="3"/>
  <c r="E7" i="2" s="1"/>
  <c r="E13" i="2" s="1"/>
  <c r="C16" i="1" s="1"/>
  <c r="BD56" i="3"/>
  <c r="F10" i="2" s="1"/>
  <c r="BD100" i="3"/>
  <c r="F12" i="2" s="1"/>
  <c r="F13" i="2" s="1"/>
  <c r="C17" i="1" s="1"/>
  <c r="G83" i="3"/>
  <c r="C18" i="1" l="1"/>
  <c r="C21" i="1" s="1"/>
  <c r="C22" i="1" s="1"/>
</calcChain>
</file>

<file path=xl/sharedStrings.xml><?xml version="1.0" encoding="utf-8"?>
<sst xmlns="http://schemas.openxmlformats.org/spreadsheetml/2006/main" count="332" uniqueCount="222">
  <si>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</si>
  <si>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</si>
  <si>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</si>
  <si>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</si>
  <si>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</si>
  <si>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</si>
  <si>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</si>
  <si>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</si>
  <si>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</si>
  <si>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</si>
  <si>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</si>
  <si>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</si>
  <si>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</si>
  <si>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</si>
  <si>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</si>
  <si>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</si>
  <si>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</si>
  <si>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</si>
  <si>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</si>
  <si>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</si>
  <si>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</si>
  <si>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</si>
  <si>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</si>
  <si>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</si>
  <si>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</si>
  <si>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</si>
  <si>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</si>
  <si>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</si>
  <si>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</si>
  <si>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</si>
  <si>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</si>
  <si>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</si>
  <si>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</si>
  <si>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</si>
  <si>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</si>
  <si>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</si>
  <si>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</si>
  <si>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</si>
  <si>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</si>
  <si>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</si>
  <si>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</si>
  <si>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</si>
  <si>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</si>
  <si>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</si>
  <si>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</si>
  <si>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</si>
  <si>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</si>
  <si>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</si>
  <si>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</si>
  <si>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</si>
  <si>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</si>
  <si>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</si>
  <si>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</si>
  <si>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</si>
  <si>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</si>
  <si>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</si>
  <si>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</si>
  <si>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</si>
  <si>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</si>
  <si>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</si>
  <si>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</si>
  <si>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</si>
  <si>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</si>
  <si>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</si>
  <si>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</si>
  <si>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</si>
  <si>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</si>
  <si>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</si>
  <si>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</si>
  <si>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</si>
  <si>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</si>
  <si>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</si>
  <si>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ks</t>
  </si>
  <si>
    <t>Celkem za</t>
  </si>
  <si>
    <t>Pálenice Jaroslavice-ZTI</t>
  </si>
  <si>
    <t>139 60-1102.R00</t>
  </si>
  <si>
    <t>Ruční výkop jam, rýh a šachet v hornině tř. 3</t>
  </si>
  <si>
    <t>m3</t>
  </si>
  <si>
    <t>(30,2*1,0+2,45*0,5+4,35*0,5+4,35*0,5+3,45*0,4+0,7*0,4+5,45*0,6)*0,6</t>
  </si>
  <si>
    <t>(3,65*0,5+1,3*0,5+4,05*1,3+2,3*0,9+14,5*0,6+5,55*0,4+7,3*0,4)*0,6</t>
  </si>
  <si>
    <t>(0,7*0,4+2,3*0,4)*0,6</t>
  </si>
  <si>
    <t>Dešťová:12*0,4*0,6</t>
  </si>
  <si>
    <t>175 10-1101.RT2</t>
  </si>
  <si>
    <t>Obsyp potrubí bez prohození sypaniny s dodáním štěrkopísku frakce 0 - 22 mm</t>
  </si>
  <si>
    <t>92,6*0,6*0,3</t>
  </si>
  <si>
    <t>Dešťová:12*0,6*0,3</t>
  </si>
  <si>
    <t>174 10-1101.R00</t>
  </si>
  <si>
    <t>Zásyp jam, rýh, šachet se zhutněním</t>
  </si>
  <si>
    <t>42,213-18,828-9,414</t>
  </si>
  <si>
    <t>162 60-1102.R00</t>
  </si>
  <si>
    <t>Vodorovné přemístění výkopku z hor.1-4 do 5000 m</t>
  </si>
  <si>
    <t>4</t>
  </si>
  <si>
    <t>Vodorovné konstrukce</t>
  </si>
  <si>
    <t>451 57-3111.R00</t>
  </si>
  <si>
    <t>Lože pod potrubí ze štěrkopísku do 63 mm</t>
  </si>
  <si>
    <t>(30,2+2,45+4,35+4,35+3,45+0,7+5,45+3,65+1,3+14,5+4,05+2,3)*0,6*0,15</t>
  </si>
  <si>
    <t>(5,55+7,3+0,7+2,3)*0,6*0,15</t>
  </si>
  <si>
    <t>Dešťová:12*0,6*0,15</t>
  </si>
  <si>
    <t>99</t>
  </si>
  <si>
    <t>Staveništní přesun hmot</t>
  </si>
  <si>
    <t>998 01-1001.R00</t>
  </si>
  <si>
    <t>Přesun hmot pro budovy zděné výšky do 6 m</t>
  </si>
  <si>
    <t>t</t>
  </si>
  <si>
    <t>721</t>
  </si>
  <si>
    <t>Vnitřní kanalizace</t>
  </si>
  <si>
    <t>721 17-6222.R00</t>
  </si>
  <si>
    <t>Potrubí KG svodné (ležaté) v zemi D 110 x 3,2 mm</t>
  </si>
  <si>
    <t>m</t>
  </si>
  <si>
    <t>0,5+2,45+0,5+0,5+3,45+0,7+0,5+0,5+1,3+0,5+4,05+2,3+0,5+7,3+0,7+2,7</t>
  </si>
  <si>
    <t>Dešťová: 0,5</t>
  </si>
  <si>
    <t>721 17-6223.R00</t>
  </si>
  <si>
    <t>Potrubí KG svodné (ležaté) v zemi D 125 x 3,2 mm</t>
  </si>
  <si>
    <t>8,95+3,85+3,85+1,0+3,15+4,35+5,05</t>
  </si>
  <si>
    <t>technol.:3,0</t>
  </si>
  <si>
    <t>dešťová:12,0</t>
  </si>
  <si>
    <t>721 17-6224.R00</t>
  </si>
  <si>
    <t>Potrubí KG svodné (ležaté) v zemi D 160 x 4,0 mm</t>
  </si>
  <si>
    <t>20,75+3,95+9,65</t>
  </si>
  <si>
    <t>721 17-6102.R00</t>
  </si>
  <si>
    <t>Potrubí HT připojovací D 40 x 1,8 mm</t>
  </si>
  <si>
    <t>3,0</t>
  </si>
  <si>
    <t>721 17-6103.R00</t>
  </si>
  <si>
    <t>Potrubí HT připojovací D 50 x 1,8 mm</t>
  </si>
  <si>
    <t>3,0+1,0+1,0+1,0+2,0+5,0+1,5+1,5+1,5+3,0</t>
  </si>
  <si>
    <t>721 17-6104.R00</t>
  </si>
  <si>
    <t>Potrubí HT připojovací D 75 x 1,9 mm</t>
  </si>
  <si>
    <t>2,0</t>
  </si>
  <si>
    <t>721 17-6105.R00</t>
  </si>
  <si>
    <t>Potrubí HT připojovací D 110 x 2,7 mm</t>
  </si>
  <si>
    <t>721 17-6115.R00</t>
  </si>
  <si>
    <t>Potrubí HT odpadní svislé D 110 x 2,7 mm</t>
  </si>
  <si>
    <t>7,0+2,0+7,0+7,0+7,0+5,0+2,0+7,0+1,5</t>
  </si>
  <si>
    <t>721 27-3145.R00</t>
  </si>
  <si>
    <t>Nástavec větrací z PVC D 110 mm, délka 930 mm</t>
  </si>
  <si>
    <t>kus</t>
  </si>
  <si>
    <t>721-VL1</t>
  </si>
  <si>
    <t>Přivzdušňovací ventil DN100 s příslušenstvím</t>
  </si>
  <si>
    <t>kpl</t>
  </si>
  <si>
    <t>721-VL2</t>
  </si>
  <si>
    <t>Dvířka revizní splaškové kanalizace 150x300mm</t>
  </si>
  <si>
    <t>721 29-0111.R00</t>
  </si>
  <si>
    <t>Zkouška těsnosti kanalizace vodou DN 125</t>
  </si>
  <si>
    <t>721 29-0112.R00</t>
  </si>
  <si>
    <t>Zkouška těsnosti kanalizace vodou DN 200</t>
  </si>
  <si>
    <t>34,35</t>
  </si>
  <si>
    <t>998 72-1101.R00</t>
  </si>
  <si>
    <t>Přesun hmot pro vnitřní kanalizaci, výšky do 6 m</t>
  </si>
  <si>
    <t>722</t>
  </si>
  <si>
    <t>Vnitřní vodovod</t>
  </si>
  <si>
    <t>722173105</t>
  </si>
  <si>
    <t>Potrubí vodovodní plastové PE D 32x4,4mm SDR11</t>
  </si>
  <si>
    <t>722174001</t>
  </si>
  <si>
    <t>Potrubí vodovodní plastové PPR, svar polyfuze PN16 D16x2,2mm</t>
  </si>
  <si>
    <t>S:13,0+4,0+6,0</t>
  </si>
  <si>
    <t>T1:1,5+1,5</t>
  </si>
  <si>
    <t>T2:1,5+2,5</t>
  </si>
  <si>
    <t>722174002</t>
  </si>
  <si>
    <t>Potrubí vodovodní plastové PPR, svar polyfuze PN16 D20x2,8</t>
  </si>
  <si>
    <t>S:10,5+19,0+1,5+8,0+13,0+17,0</t>
  </si>
  <si>
    <t>T1:4,0+2,0+8,0+10,0+12,0</t>
  </si>
  <si>
    <t>T2:7,5+2,5</t>
  </si>
  <si>
    <t>722174003</t>
  </si>
  <si>
    <t>Potrubí vodovodní plastové PPR, svar polyfuze PN16 D25x3,5</t>
  </si>
  <si>
    <t>S:13,0</t>
  </si>
  <si>
    <t>722174004</t>
  </si>
  <si>
    <t>Potrubí vodovodní plastové PPR, svar polyfuze PN16 D32x4,4mm</t>
  </si>
  <si>
    <t>S:16,0+5</t>
  </si>
  <si>
    <t>722-VL1</t>
  </si>
  <si>
    <t>Ochrana vodovodního potrubí přilepenými tepelně izolač. trubicemi z PE tl. 20mm DN do 22mm</t>
  </si>
  <si>
    <t>23+69+16</t>
  </si>
  <si>
    <t>722-VL2</t>
  </si>
  <si>
    <t>Ochrana vodovodního potrubí přilepenými tepelně izolač. trubicemi z PE tl. 20mm DN do 42mm</t>
  </si>
  <si>
    <t>722-VL3</t>
  </si>
  <si>
    <t>Ochrana vodovodního potrubí přilepenými tepelně izolač. trubicemi z PE tl. 25mm DN do 22mm</t>
  </si>
  <si>
    <t>722-VL4</t>
  </si>
  <si>
    <t>Uzávěr vody kulový DN32</t>
  </si>
  <si>
    <t>722-VL5</t>
  </si>
  <si>
    <t>Uzávěr vody kulový DN 25 s vypouštěním</t>
  </si>
  <si>
    <t>722-VL6</t>
  </si>
  <si>
    <t>Uzávěr vody kulový DN20</t>
  </si>
  <si>
    <t>722-VL7</t>
  </si>
  <si>
    <t>Kontrolní šachta uzávěru vody 300x300mm s poklopem-atyp vč. montáže</t>
  </si>
  <si>
    <t>722 28-0106.R00</t>
  </si>
  <si>
    <t>Tlaková zkouška vodovodního potrubí DN 32</t>
  </si>
  <si>
    <t>722 29-0234.R00</t>
  </si>
  <si>
    <t>Proplach a dezinfekce vodovod.potrubí DN 80</t>
  </si>
  <si>
    <t>998 72-2101.R00</t>
  </si>
  <si>
    <t>Přesun hmot pro vnitřní vodovod, výšky do 6 m</t>
  </si>
  <si>
    <t>725</t>
  </si>
  <si>
    <t>Zařizovací předměty</t>
  </si>
  <si>
    <t>725-VL1</t>
  </si>
  <si>
    <t>Klozet keramický splachovací závěsný, tlačítko +armatury + podomítk. soupr. + napojení (viz TZ)</t>
  </si>
  <si>
    <t>soubor</t>
  </si>
  <si>
    <t>725-VL2</t>
  </si>
  <si>
    <t>Klozet keramický splachovací závěsný pro těl.post. +armatury, podomítk. soupr. + napojení (viz TZ)</t>
  </si>
  <si>
    <t>725-VL3</t>
  </si>
  <si>
    <t>Pisoár s automat. splachováním (viz TZ) vč. armatur a napojení</t>
  </si>
  <si>
    <t>725-VL4</t>
  </si>
  <si>
    <t>Umývadlo (viz TZ) vč.baterie, armatur a napojení</t>
  </si>
  <si>
    <t>725-VL5</t>
  </si>
  <si>
    <t>Umývadlo rohové (viz TZ) + baterie,armatury a napojení</t>
  </si>
  <si>
    <t>725-VL6</t>
  </si>
  <si>
    <t>Umývadlo pro tělesně postižené (viz TZ) vč. doplňk baterie,atrmatur a napojení</t>
  </si>
  <si>
    <t>725-VL7</t>
  </si>
  <si>
    <t>Výlevka keramická (viz TZ) vč. baterie, armatur  a napojení</t>
  </si>
  <si>
    <t>725-VL8</t>
  </si>
  <si>
    <t>Sprchový kout s vaničkou z litého mramoru (viz TZ) vč. armatur, baterie a napojení</t>
  </si>
  <si>
    <t>725-VL9</t>
  </si>
  <si>
    <t>Vpusť podlahová s nerez roštem 150x150mm (viz TZ) vč. napojení</t>
  </si>
  <si>
    <t>725-VL10</t>
  </si>
  <si>
    <t>Sifon pračkový podomítkový</t>
  </si>
  <si>
    <t>725-VL11</t>
  </si>
  <si>
    <t>Baterie dřezová (viz TZ) vč. armatur a napojení</t>
  </si>
  <si>
    <t>725-VL12</t>
  </si>
  <si>
    <t>Nepřímotopný zásobníkový ohřívač TUV 120l k plyn. kotli  (viz TZ) vč.armatur a montáže</t>
  </si>
  <si>
    <t>725-VL13</t>
  </si>
  <si>
    <t>Ohřívač TUV elektrický, zásobníkový 50l (viz TZ) vč.armatur a montáže</t>
  </si>
  <si>
    <t>725-VL14</t>
  </si>
  <si>
    <t>Ohřívač TUV elektrický průtok./1odběr. místo, 220V 3,3kW, (viz TZ) vč. armatur a montáže</t>
  </si>
  <si>
    <t>998 72-5101.R00</t>
  </si>
  <si>
    <t>Přesun hmot pro zařizovací předměty, výšky do 6 m</t>
  </si>
  <si>
    <t>Stavoprojekt 2000, s.r.o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</si>
</sst>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0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 x14ac:dyDescent="0.2">
      <c r="A4" s="8"/>
      <c r="B4" s="9"/>
      <c r="C4" s="10"/>
      <c r="D4" s="11"/>
      <c r="E4" s="11"/>
      <c r="F4" s="12"/>
      <c r="G4" s="13"/>
    </row>
    <row r="5" spans="1:57" ht="12.95" customHeight="1" x14ac:dyDescent="0.2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 x14ac:dyDescent="0.2">
      <c r="A6" s="8"/>
      <c r="B6" s="9"/>
      <c r="C6" s="10" t="s">
        <v>74</v>
      </c>
      <c r="D6" s="11"/>
      <c r="E6" s="11"/>
      <c r="F6" s="19"/>
      <c r="G6" s="13"/>
    </row>
    <row r="7" spans="1:57" x14ac:dyDescent="0.2">
      <c r="A7" s="14" t="s">
        <v>8</v>
      </c>
      <c r="B7" s="16"/>
      <c r="C7" s="182"/>
      <c r="D7" s="183"/>
      <c r="E7" s="20" t="s">
        <v>9</v>
      </c>
      <c r="F7" s="21"/>
      <c r="G7" s="22">
        <v>0</v>
      </c>
      <c r="H7" s="23"/>
      <c r="I7" s="23"/>
    </row>
    <row r="8" spans="1:57" x14ac:dyDescent="0.2">
      <c r="A8" s="14" t="s">
        <v>10</v>
      </c>
      <c r="B8" s="16"/>
      <c r="C8" s="182"/>
      <c r="D8" s="183"/>
      <c r="E8" s="17" t="s">
        <v>11</v>
      </c>
      <c r="F8" s="16"/>
      <c r="G8" s="24">
        <f>IF(PocetMJ=0,,ROUND((F30+F32)/PocetMJ,1))</f>
        <v>0</v>
      </c>
    </row>
    <row r="9" spans="1:57" x14ac:dyDescent="0.2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 x14ac:dyDescent="0.2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 x14ac:dyDescent="0.2">
      <c r="A11" s="29"/>
      <c r="B11" s="30"/>
      <c r="C11" s="30"/>
      <c r="D11" s="30"/>
      <c r="E11" s="184" t="s">
        <v>221</v>
      </c>
      <c r="F11" s="185"/>
      <c r="G11" s="186"/>
    </row>
    <row r="12" spans="1:57" ht="28.5" customHeight="1" thickBot="1" x14ac:dyDescent="0.25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 x14ac:dyDescent="0.25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 x14ac:dyDescent="0.2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 x14ac:dyDescent="0.2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 x14ac:dyDescent="0.2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 x14ac:dyDescent="0.2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 x14ac:dyDescent="0.2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 x14ac:dyDescent="0.2">
      <c r="A19" s="50"/>
      <c r="B19" s="42"/>
      <c r="C19" s="43"/>
      <c r="D19" s="25"/>
      <c r="E19" s="47"/>
      <c r="F19" s="48"/>
      <c r="G19" s="43"/>
    </row>
    <row r="20" spans="1:7" ht="15.95" customHeight="1" x14ac:dyDescent="0.2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 x14ac:dyDescent="0.2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 x14ac:dyDescent="0.25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 x14ac:dyDescent="0.2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 x14ac:dyDescent="0.2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 x14ac:dyDescent="0.2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 x14ac:dyDescent="0.2">
      <c r="A27" s="29"/>
      <c r="B27" s="30"/>
      <c r="C27" s="12"/>
      <c r="D27" s="30"/>
      <c r="E27" s="12"/>
      <c r="F27" s="30"/>
      <c r="G27" s="13"/>
    </row>
    <row r="28" spans="1:7" ht="97.5" customHeight="1" x14ac:dyDescent="0.2">
      <c r="A28" s="29"/>
      <c r="B28" s="30"/>
      <c r="C28" s="12"/>
      <c r="D28" s="30"/>
      <c r="E28" s="12"/>
      <c r="F28" s="30"/>
      <c r="G28" s="13"/>
    </row>
    <row r="29" spans="1:7" x14ac:dyDescent="0.2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 x14ac:dyDescent="0.2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 x14ac:dyDescent="0.2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 x14ac:dyDescent="0.2">
      <c r="A32" s="14" t="s">
        <v>39</v>
      </c>
      <c r="B32" s="16"/>
      <c r="C32" s="58">
        <v>21</v>
      </c>
      <c r="D32" s="16" t="s">
        <v>40</v>
      </c>
      <c r="E32" s="17"/>
      <c r="F32" s="59">
        <v>0</v>
      </c>
      <c r="G32" s="18"/>
    </row>
    <row r="33" spans="1:8" x14ac:dyDescent="0.2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 x14ac:dyDescent="0.2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 x14ac:dyDescent="0.2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 x14ac:dyDescent="0.2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 x14ac:dyDescent="0.2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 x14ac:dyDescent="0.2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 x14ac:dyDescent="0.2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 x14ac:dyDescent="0.2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 x14ac:dyDescent="0.2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A18" sqref="A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8" t="s">
        <v>5</v>
      </c>
      <c r="B1" s="189"/>
      <c r="C1" s="69" t="str">
        <f>CONCATENATE(cislostavby," ",nazevstavby)</f>
        <v xml:space="preserve"> Pálenice Jaroslavice-ZTI</v>
      </c>
      <c r="D1" s="70"/>
      <c r="E1" s="71"/>
      <c r="F1" s="70"/>
      <c r="G1" s="72"/>
      <c r="H1" s="73"/>
      <c r="I1" s="74"/>
    </row>
    <row r="2" spans="1:57" ht="13.5" thickBot="1" x14ac:dyDescent="0.25">
      <c r="A2" s="190" t="s">
        <v>1</v>
      </c>
      <c r="B2" s="191"/>
      <c r="C2" s="75" t="str">
        <f>CONCATENATE(cisloobjektu," ",nazevobjektu)</f>
        <v xml:space="preserve"> </v>
      </c>
      <c r="D2" s="76"/>
      <c r="E2" s="77"/>
      <c r="F2" s="76"/>
      <c r="G2" s="192"/>
      <c r="H2" s="192"/>
      <c r="I2" s="193"/>
    </row>
    <row r="3" spans="1:57" ht="13.5" thickTop="1" x14ac:dyDescent="0.2"/>
    <row r="4" spans="1:57" ht="19.5" customHeight="1" x14ac:dyDescent="0.25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s="30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30" customFormat="1" x14ac:dyDescent="0.2">
      <c r="A7" s="177" t="str">
        <f>Položky!B7</f>
        <v>1</v>
      </c>
      <c r="B7" s="85" t="str">
        <f>Položky!C7</f>
        <v>Zemní práce</v>
      </c>
      <c r="C7" s="86"/>
      <c r="D7" s="87"/>
      <c r="E7" s="178">
        <f>Položky!BC20</f>
        <v>0</v>
      </c>
      <c r="F7" s="179">
        <f>Položky!BD20</f>
        <v>0</v>
      </c>
      <c r="G7" s="179">
        <f>Položky!BE20</f>
        <v>0</v>
      </c>
      <c r="H7" s="179">
        <f>Položky!BF20</f>
        <v>0</v>
      </c>
      <c r="I7" s="180">
        <f>Položky!BG20</f>
        <v>0</v>
      </c>
    </row>
    <row r="8" spans="1:57" s="30" customFormat="1" x14ac:dyDescent="0.2">
      <c r="A8" s="177" t="str">
        <f>Položky!B21</f>
        <v>4</v>
      </c>
      <c r="B8" s="85" t="str">
        <f>Položky!C21</f>
        <v>Vodorovné konstrukce</v>
      </c>
      <c r="C8" s="86"/>
      <c r="D8" s="87"/>
      <c r="E8" s="178">
        <f>Položky!BC26</f>
        <v>0</v>
      </c>
      <c r="F8" s="179">
        <f>Položky!BD26</f>
        <v>0</v>
      </c>
      <c r="G8" s="179">
        <f>Položky!BE26</f>
        <v>0</v>
      </c>
      <c r="H8" s="179">
        <f>Položky!BF26</f>
        <v>0</v>
      </c>
      <c r="I8" s="180">
        <f>Položky!BG26</f>
        <v>0</v>
      </c>
    </row>
    <row r="9" spans="1:57" s="30" customFormat="1" x14ac:dyDescent="0.2">
      <c r="A9" s="177" t="str">
        <f>Položky!B27</f>
        <v>99</v>
      </c>
      <c r="B9" s="85" t="str">
        <f>Položky!C27</f>
        <v>Staveništní přesun hmot</v>
      </c>
      <c r="C9" s="86"/>
      <c r="D9" s="87"/>
      <c r="E9" s="178">
        <f>Položky!BC29</f>
        <v>0</v>
      </c>
      <c r="F9" s="179">
        <f>Položky!BD29</f>
        <v>0</v>
      </c>
      <c r="G9" s="179">
        <f>Položky!BE29</f>
        <v>0</v>
      </c>
      <c r="H9" s="179">
        <f>Položky!BF29</f>
        <v>0</v>
      </c>
      <c r="I9" s="180">
        <f>Položky!BG29</f>
        <v>0</v>
      </c>
    </row>
    <row r="10" spans="1:57" s="30" customFormat="1" x14ac:dyDescent="0.2">
      <c r="A10" s="177" t="str">
        <f>Položky!B30</f>
        <v>721</v>
      </c>
      <c r="B10" s="85" t="str">
        <f>Položky!C30</f>
        <v>Vnitřní kanalizace</v>
      </c>
      <c r="C10" s="86"/>
      <c r="D10" s="87"/>
      <c r="E10" s="178">
        <f>Položky!BC56</f>
        <v>0</v>
      </c>
      <c r="F10" s="179">
        <f>Položky!BD56</f>
        <v>0</v>
      </c>
      <c r="G10" s="179">
        <f>Položky!BE56</f>
        <v>0</v>
      </c>
      <c r="H10" s="179">
        <f>Položky!BF56</f>
        <v>0</v>
      </c>
      <c r="I10" s="180">
        <f>Položky!BG56</f>
        <v>0</v>
      </c>
    </row>
    <row r="11" spans="1:57" s="30" customFormat="1" x14ac:dyDescent="0.2">
      <c r="A11" s="177" t="str">
        <f>Položky!B57</f>
        <v>722</v>
      </c>
      <c r="B11" s="85" t="str">
        <f>Položky!C57</f>
        <v>Vnitřní vodovod</v>
      </c>
      <c r="C11" s="86"/>
      <c r="D11" s="87"/>
      <c r="E11" s="178">
        <f>Položky!BC83</f>
        <v>0</v>
      </c>
      <c r="F11" s="179">
        <f>Položky!BD83</f>
        <v>0</v>
      </c>
      <c r="G11" s="179">
        <f>Položky!BE83</f>
        <v>0</v>
      </c>
      <c r="H11" s="179">
        <f>Položky!BF83</f>
        <v>0</v>
      </c>
      <c r="I11" s="180">
        <f>Položky!BG83</f>
        <v>0</v>
      </c>
    </row>
    <row r="12" spans="1:57" s="30" customFormat="1" ht="13.5" thickBot="1" x14ac:dyDescent="0.25">
      <c r="A12" s="177" t="str">
        <f>Položky!B84</f>
        <v>725</v>
      </c>
      <c r="B12" s="85" t="str">
        <f>Položky!C84</f>
        <v>Zařizovací předměty</v>
      </c>
      <c r="C12" s="86"/>
      <c r="D12" s="87"/>
      <c r="E12" s="178">
        <f>Položky!BC100</f>
        <v>0</v>
      </c>
      <c r="F12" s="179">
        <f>Položky!BD100</f>
        <v>0</v>
      </c>
      <c r="G12" s="179">
        <f>Položky!BE100</f>
        <v>0</v>
      </c>
      <c r="H12" s="179">
        <f>Položky!BF100</f>
        <v>0</v>
      </c>
      <c r="I12" s="180">
        <f>Položky!BG100</f>
        <v>0</v>
      </c>
    </row>
    <row r="13" spans="1:57" s="93" customFormat="1" ht="13.5" thickBot="1" x14ac:dyDescent="0.25">
      <c r="A13" s="88"/>
      <c r="B13" s="80" t="s">
        <v>50</v>
      </c>
      <c r="C13" s="80"/>
      <c r="D13" s="89"/>
      <c r="E13" s="90">
        <f>SUM(E7:E12)</f>
        <v>0</v>
      </c>
      <c r="F13" s="91">
        <f>SUM(F7:F12)</f>
        <v>0</v>
      </c>
      <c r="G13" s="91">
        <f>SUM(G7:G12)</f>
        <v>0</v>
      </c>
      <c r="H13" s="91">
        <f>SUM(H7:H12)</f>
        <v>0</v>
      </c>
      <c r="I13" s="92">
        <f>SUM(I7:I12)</f>
        <v>0</v>
      </c>
    </row>
    <row r="14" spans="1:57" x14ac:dyDescent="0.2">
      <c r="A14" s="86"/>
      <c r="B14" s="86"/>
      <c r="C14" s="86"/>
      <c r="D14" s="86"/>
      <c r="E14" s="86"/>
      <c r="F14" s="86"/>
      <c r="G14" s="86"/>
      <c r="H14" s="86"/>
      <c r="I14" s="86"/>
    </row>
    <row r="15" spans="1:57" ht="19.5" customHeight="1" x14ac:dyDescent="0.25">
      <c r="A15" s="94" t="s">
        <v>51</v>
      </c>
      <c r="B15" s="94"/>
      <c r="C15" s="94"/>
      <c r="D15" s="94"/>
      <c r="E15" s="94"/>
      <c r="F15" s="94"/>
      <c r="G15" s="95"/>
      <c r="H15" s="94"/>
      <c r="I15" s="94"/>
      <c r="BA15" s="31"/>
      <c r="BB15" s="31"/>
      <c r="BC15" s="31"/>
      <c r="BD15" s="31"/>
      <c r="BE15" s="31"/>
    </row>
    <row r="16" spans="1:57" ht="13.5" thickBot="1" x14ac:dyDescent="0.25">
      <c r="A16" s="96"/>
      <c r="B16" s="96"/>
      <c r="C16" s="96"/>
      <c r="D16" s="96"/>
      <c r="E16" s="96"/>
      <c r="F16" s="96"/>
      <c r="G16" s="96"/>
      <c r="H16" s="96"/>
      <c r="I16" s="96"/>
    </row>
    <row r="17" spans="1:53" x14ac:dyDescent="0.2">
      <c r="A17" s="97" t="s">
        <v>52</v>
      </c>
      <c r="B17" s="98"/>
      <c r="C17" s="98"/>
      <c r="D17" s="99"/>
      <c r="E17" s="100" t="s">
        <v>53</v>
      </c>
      <c r="F17" s="101" t="s">
        <v>54</v>
      </c>
      <c r="G17" s="102" t="s">
        <v>55</v>
      </c>
      <c r="H17" s="103"/>
      <c r="I17" s="104" t="s">
        <v>53</v>
      </c>
    </row>
    <row r="18" spans="1:53" x14ac:dyDescent="0.2">
      <c r="A18" s="105"/>
      <c r="B18" s="106"/>
      <c r="C18" s="106"/>
      <c r="D18" s="107"/>
      <c r="E18" s="108"/>
      <c r="F18" s="109"/>
      <c r="G18" s="110">
        <f>CHOOSE(BA18+1,HSV+PSV,HSV+PSV+Mont,HSV+PSV+Dodavka+Mont,HSV,PSV,Mont,Dodavka,Mont+Dodavka,0)</f>
        <v>0</v>
      </c>
      <c r="H18" s="111"/>
      <c r="I18" s="112">
        <f>E18+F18*G18/100</f>
        <v>0</v>
      </c>
      <c r="BA18">
        <v>8</v>
      </c>
    </row>
    <row r="19" spans="1:53" ht="13.5" thickBot="1" x14ac:dyDescent="0.25">
      <c r="A19" s="113"/>
      <c r="B19" s="114" t="s">
        <v>56</v>
      </c>
      <c r="C19" s="115"/>
      <c r="D19" s="116"/>
      <c r="E19" s="117"/>
      <c r="F19" s="118"/>
      <c r="G19" s="118"/>
      <c r="H19" s="194">
        <f>SUM(H18:H18)</f>
        <v>0</v>
      </c>
      <c r="I19" s="195"/>
    </row>
    <row r="21" spans="1:53" x14ac:dyDescent="0.2">
      <c r="B21" s="93"/>
      <c r="F21" s="119"/>
      <c r="G21" s="120"/>
      <c r="H21" s="120"/>
      <c r="I21" s="121"/>
    </row>
    <row r="22" spans="1:53" x14ac:dyDescent="0.2">
      <c r="F22" s="119"/>
      <c r="G22" s="120"/>
      <c r="H22" s="120"/>
      <c r="I22" s="121"/>
    </row>
    <row r="23" spans="1:53" x14ac:dyDescent="0.2">
      <c r="F23" s="119"/>
      <c r="G23" s="120"/>
      <c r="H23" s="120"/>
      <c r="I23" s="121"/>
    </row>
    <row r="24" spans="1:53" x14ac:dyDescent="0.2">
      <c r="F24" s="119"/>
      <c r="G24" s="120"/>
      <c r="H24" s="120"/>
      <c r="I24" s="121"/>
    </row>
    <row r="25" spans="1:53" x14ac:dyDescent="0.2">
      <c r="F25" s="119"/>
      <c r="G25" s="120"/>
      <c r="H25" s="120"/>
      <c r="I25" s="121"/>
    </row>
    <row r="26" spans="1:53" x14ac:dyDescent="0.2">
      <c r="F26" s="119"/>
      <c r="G26" s="120"/>
      <c r="H26" s="120"/>
      <c r="I26" s="121"/>
    </row>
    <row r="27" spans="1:53" x14ac:dyDescent="0.2">
      <c r="F27" s="119"/>
      <c r="G27" s="120"/>
      <c r="H27" s="120"/>
      <c r="I27" s="121"/>
    </row>
    <row r="28" spans="1:53" x14ac:dyDescent="0.2">
      <c r="F28" s="119"/>
      <c r="G28" s="120"/>
      <c r="H28" s="120"/>
      <c r="I28" s="121"/>
    </row>
    <row r="29" spans="1:53" x14ac:dyDescent="0.2">
      <c r="F29" s="119"/>
      <c r="G29" s="120"/>
      <c r="H29" s="120"/>
      <c r="I29" s="121"/>
    </row>
    <row r="30" spans="1:53" x14ac:dyDescent="0.2">
      <c r="F30" s="119"/>
      <c r="G30" s="120"/>
      <c r="H30" s="120"/>
      <c r="I30" s="121"/>
    </row>
    <row r="31" spans="1:53" x14ac:dyDescent="0.2">
      <c r="F31" s="119"/>
      <c r="G31" s="120"/>
      <c r="H31" s="120"/>
      <c r="I31" s="121"/>
    </row>
    <row r="32" spans="1:53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  <row r="69" spans="6:9" x14ac:dyDescent="0.2">
      <c r="F69" s="119"/>
      <c r="G69" s="120"/>
      <c r="H69" s="120"/>
      <c r="I69" s="121"/>
    </row>
    <row r="70" spans="6:9" x14ac:dyDescent="0.2">
      <c r="F70" s="119"/>
      <c r="G70" s="120"/>
      <c r="H70" s="120"/>
      <c r="I70" s="121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67"/>
  <sheetViews>
    <sheetView showGridLines="0" showZeros="0" tabSelected="1" topLeftCell="A10" zoomScale="80" zoomScaleNormal="100" workbookViewId="0">
      <selection activeCell="A100" sqref="A100:IV102"/>
    </sheetView>
  </sheetViews>
  <sheetFormatPr defaultRowHeight="12.75" x14ac:dyDescent="0.2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71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 x14ac:dyDescent="0.25">
      <c r="A1" s="198" t="s">
        <v>57</v>
      </c>
      <c r="B1" s="198"/>
      <c r="C1" s="198"/>
      <c r="D1" s="198"/>
      <c r="E1" s="198"/>
      <c r="F1" s="198"/>
      <c r="G1" s="198"/>
      <c r="H1" s="198"/>
      <c r="I1" s="198"/>
    </row>
    <row r="2" spans="1:59" ht="13.5" thickBot="1" x14ac:dyDescent="0.25">
      <c r="B2" s="123"/>
      <c r="C2" s="124"/>
      <c r="D2" s="124"/>
      <c r="E2" s="125"/>
      <c r="F2" s="124"/>
      <c r="G2" s="124"/>
    </row>
    <row r="3" spans="1:59" ht="13.5" thickTop="1" x14ac:dyDescent="0.2">
      <c r="A3" s="188" t="s">
        <v>5</v>
      </c>
      <c r="B3" s="189"/>
      <c r="C3" s="69" t="str">
        <f>CONCATENATE(cislostavby," ",nazevstavby)</f>
        <v xml:space="preserve"> Pálenice Jaroslavice-ZTI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 x14ac:dyDescent="0.25">
      <c r="A4" s="199" t="s">
        <v>1</v>
      </c>
      <c r="B4" s="191"/>
      <c r="C4" s="75" t="str">
        <f>CONCATENATE(cisloobjektu," ",nazevobjektu)</f>
        <v xml:space="preserve"> </v>
      </c>
      <c r="D4" s="76"/>
      <c r="E4" s="77"/>
      <c r="F4" s="76"/>
      <c r="G4" s="200"/>
      <c r="H4" s="200"/>
      <c r="I4" s="201"/>
    </row>
    <row r="5" spans="1:59" ht="13.5" thickTop="1" x14ac:dyDescent="0.2">
      <c r="A5" s="129"/>
      <c r="B5" s="130"/>
      <c r="C5" s="130"/>
      <c r="D5" s="131"/>
      <c r="E5" s="132"/>
      <c r="F5" s="131"/>
      <c r="G5" s="133"/>
      <c r="H5" s="131"/>
      <c r="I5" s="131"/>
    </row>
    <row r="6" spans="1:59" x14ac:dyDescent="0.2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 x14ac:dyDescent="0.2">
      <c r="A7" s="139" t="s">
        <v>69</v>
      </c>
      <c r="B7" s="140" t="s">
        <v>70</v>
      </c>
      <c r="C7" s="141" t="s">
        <v>71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 x14ac:dyDescent="0.2">
      <c r="A8" s="147">
        <v>1</v>
      </c>
      <c r="B8" s="148" t="s">
        <v>75</v>
      </c>
      <c r="C8" s="149" t="s">
        <v>76</v>
      </c>
      <c r="D8" s="150" t="s">
        <v>77</v>
      </c>
      <c r="E8" s="151">
        <v>42.213000000000001</v>
      </c>
      <c r="F8" s="151">
        <v>0</v>
      </c>
      <c r="G8" s="152">
        <f>E8*F8</f>
        <v>0</v>
      </c>
      <c r="H8" s="153">
        <v>0</v>
      </c>
      <c r="I8" s="153">
        <f>E8*H8</f>
        <v>0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 x14ac:dyDescent="0.2">
      <c r="A9" s="154"/>
      <c r="B9" s="155"/>
      <c r="C9" s="196" t="s">
        <v>78</v>
      </c>
      <c r="D9" s="197"/>
      <c r="E9" s="156">
        <v>24.422999999999998</v>
      </c>
      <c r="F9" s="157"/>
      <c r="G9" s="158"/>
      <c r="H9" s="159"/>
      <c r="I9" s="159"/>
      <c r="J9" s="159"/>
      <c r="K9" s="159"/>
      <c r="M9" s="122" t="s">
        <v>78</v>
      </c>
      <c r="O9" s="160"/>
      <c r="Q9" s="146"/>
    </row>
    <row r="10" spans="1:59" x14ac:dyDescent="0.2">
      <c r="A10" s="154"/>
      <c r="B10" s="155"/>
      <c r="C10" s="196" t="s">
        <v>79</v>
      </c>
      <c r="D10" s="197"/>
      <c r="E10" s="156">
        <v>14.19</v>
      </c>
      <c r="F10" s="157"/>
      <c r="G10" s="158"/>
      <c r="H10" s="159"/>
      <c r="I10" s="159"/>
      <c r="J10" s="159"/>
      <c r="K10" s="159"/>
      <c r="M10" s="122" t="s">
        <v>79</v>
      </c>
      <c r="O10" s="160"/>
      <c r="Q10" s="146"/>
    </row>
    <row r="11" spans="1:59" x14ac:dyDescent="0.2">
      <c r="A11" s="154"/>
      <c r="B11" s="155"/>
      <c r="C11" s="196" t="s">
        <v>80</v>
      </c>
      <c r="D11" s="197"/>
      <c r="E11" s="156">
        <v>0.72</v>
      </c>
      <c r="F11" s="157"/>
      <c r="G11" s="158"/>
      <c r="H11" s="159"/>
      <c r="I11" s="159"/>
      <c r="J11" s="159"/>
      <c r="K11" s="159"/>
      <c r="M11" s="122" t="s">
        <v>80</v>
      </c>
      <c r="O11" s="160"/>
      <c r="Q11" s="146"/>
    </row>
    <row r="12" spans="1:59" x14ac:dyDescent="0.2">
      <c r="A12" s="154"/>
      <c r="B12" s="155"/>
      <c r="C12" s="196" t="s">
        <v>81</v>
      </c>
      <c r="D12" s="197"/>
      <c r="E12" s="156">
        <v>2.88</v>
      </c>
      <c r="F12" s="157"/>
      <c r="G12" s="158"/>
      <c r="H12" s="159"/>
      <c r="I12" s="159"/>
      <c r="J12" s="159"/>
      <c r="K12" s="159"/>
      <c r="M12" s="122" t="s">
        <v>81</v>
      </c>
      <c r="O12" s="160"/>
      <c r="Q12" s="146"/>
    </row>
    <row r="13" spans="1:59" ht="25.5" x14ac:dyDescent="0.2">
      <c r="A13" s="147">
        <v>2</v>
      </c>
      <c r="B13" s="148" t="s">
        <v>82</v>
      </c>
      <c r="C13" s="149" t="s">
        <v>83</v>
      </c>
      <c r="D13" s="150" t="s">
        <v>77</v>
      </c>
      <c r="E13" s="151">
        <v>18.827999999999999</v>
      </c>
      <c r="F13" s="151">
        <v>0</v>
      </c>
      <c r="G13" s="152">
        <f>E13*F13</f>
        <v>0</v>
      </c>
      <c r="H13" s="153">
        <v>1.7</v>
      </c>
      <c r="I13" s="153">
        <f>E13*H13</f>
        <v>32.007599999999996</v>
      </c>
      <c r="J13" s="153">
        <v>0</v>
      </c>
      <c r="K13" s="153">
        <f>E13*J13</f>
        <v>0</v>
      </c>
      <c r="Q13" s="146">
        <v>2</v>
      </c>
      <c r="AA13" s="122">
        <v>12</v>
      </c>
      <c r="AB13" s="122">
        <v>0</v>
      </c>
      <c r="AC13" s="122">
        <v>2</v>
      </c>
      <c r="BB13" s="122">
        <v>1</v>
      </c>
      <c r="BC13" s="122">
        <f>IF(BB13=1,G13,0)</f>
        <v>0</v>
      </c>
      <c r="BD13" s="122">
        <f>IF(BB13=2,G13,0)</f>
        <v>0</v>
      </c>
      <c r="BE13" s="122">
        <f>IF(BB13=3,G13,0)</f>
        <v>0</v>
      </c>
      <c r="BF13" s="122">
        <f>IF(BB13=4,G13,0)</f>
        <v>0</v>
      </c>
      <c r="BG13" s="122">
        <f>IF(BB13=5,G13,0)</f>
        <v>0</v>
      </c>
    </row>
    <row r="14" spans="1:59" x14ac:dyDescent="0.2">
      <c r="A14" s="154"/>
      <c r="B14" s="155"/>
      <c r="C14" s="196" t="s">
        <v>84</v>
      </c>
      <c r="D14" s="197"/>
      <c r="E14" s="156">
        <v>16.667999999999999</v>
      </c>
      <c r="F14" s="157"/>
      <c r="G14" s="158"/>
      <c r="H14" s="159"/>
      <c r="I14" s="159"/>
      <c r="J14" s="159"/>
      <c r="K14" s="159"/>
      <c r="M14" s="122" t="s">
        <v>84</v>
      </c>
      <c r="O14" s="160"/>
      <c r="Q14" s="146"/>
    </row>
    <row r="15" spans="1:59" x14ac:dyDescent="0.2">
      <c r="A15" s="154"/>
      <c r="B15" s="155"/>
      <c r="C15" s="196" t="s">
        <v>85</v>
      </c>
      <c r="D15" s="197"/>
      <c r="E15" s="156">
        <v>2.16</v>
      </c>
      <c r="F15" s="157"/>
      <c r="G15" s="158"/>
      <c r="H15" s="159"/>
      <c r="I15" s="159"/>
      <c r="J15" s="159"/>
      <c r="K15" s="159"/>
      <c r="M15" s="122" t="s">
        <v>85</v>
      </c>
      <c r="O15" s="160"/>
      <c r="Q15" s="146"/>
    </row>
    <row r="16" spans="1:59" x14ac:dyDescent="0.2">
      <c r="A16" s="147">
        <v>3</v>
      </c>
      <c r="B16" s="148" t="s">
        <v>86</v>
      </c>
      <c r="C16" s="149" t="s">
        <v>87</v>
      </c>
      <c r="D16" s="150" t="s">
        <v>77</v>
      </c>
      <c r="E16" s="151">
        <v>13.971</v>
      </c>
      <c r="F16" s="151">
        <v>0</v>
      </c>
      <c r="G16" s="152">
        <f>E16*F16</f>
        <v>0</v>
      </c>
      <c r="H16" s="153">
        <v>0</v>
      </c>
      <c r="I16" s="153">
        <f>E16*H16</f>
        <v>0</v>
      </c>
      <c r="J16" s="153">
        <v>0</v>
      </c>
      <c r="K16" s="153">
        <f>E16*J16</f>
        <v>0</v>
      </c>
      <c r="Q16" s="146">
        <v>2</v>
      </c>
      <c r="AA16" s="122">
        <v>12</v>
      </c>
      <c r="AB16" s="122">
        <v>0</v>
      </c>
      <c r="AC16" s="122">
        <v>3</v>
      </c>
      <c r="BB16" s="122">
        <v>1</v>
      </c>
      <c r="BC16" s="122">
        <f>IF(BB16=1,G16,0)</f>
        <v>0</v>
      </c>
      <c r="BD16" s="122">
        <f>IF(BB16=2,G16,0)</f>
        <v>0</v>
      </c>
      <c r="BE16" s="122">
        <f>IF(BB16=3,G16,0)</f>
        <v>0</v>
      </c>
      <c r="BF16" s="122">
        <f>IF(BB16=4,G16,0)</f>
        <v>0</v>
      </c>
      <c r="BG16" s="122">
        <f>IF(BB16=5,G16,0)</f>
        <v>0</v>
      </c>
    </row>
    <row r="17" spans="1:59" x14ac:dyDescent="0.2">
      <c r="A17" s="154"/>
      <c r="B17" s="155"/>
      <c r="C17" s="196" t="s">
        <v>88</v>
      </c>
      <c r="D17" s="197"/>
      <c r="E17" s="156">
        <v>13.971</v>
      </c>
      <c r="F17" s="157"/>
      <c r="G17" s="158"/>
      <c r="H17" s="159"/>
      <c r="I17" s="159"/>
      <c r="J17" s="159"/>
      <c r="K17" s="159"/>
      <c r="M17" s="122" t="s">
        <v>88</v>
      </c>
      <c r="O17" s="160"/>
      <c r="Q17" s="146"/>
    </row>
    <row r="18" spans="1:59" x14ac:dyDescent="0.2">
      <c r="A18" s="147">
        <v>4</v>
      </c>
      <c r="B18" s="148" t="s">
        <v>89</v>
      </c>
      <c r="C18" s="149" t="s">
        <v>90</v>
      </c>
      <c r="D18" s="150" t="s">
        <v>77</v>
      </c>
      <c r="E18" s="151">
        <v>13.971</v>
      </c>
      <c r="F18" s="151">
        <v>0</v>
      </c>
      <c r="G18" s="152">
        <f>E18*F18</f>
        <v>0</v>
      </c>
      <c r="H18" s="153">
        <v>0</v>
      </c>
      <c r="I18" s="153">
        <f>E18*H18</f>
        <v>0</v>
      </c>
      <c r="J18" s="153">
        <v>0</v>
      </c>
      <c r="K18" s="153">
        <f>E18*J18</f>
        <v>0</v>
      </c>
      <c r="Q18" s="146">
        <v>2</v>
      </c>
      <c r="AA18" s="122">
        <v>12</v>
      </c>
      <c r="AB18" s="122">
        <v>0</v>
      </c>
      <c r="AC18" s="122">
        <v>4</v>
      </c>
      <c r="BB18" s="122">
        <v>1</v>
      </c>
      <c r="BC18" s="122">
        <f>IF(BB18=1,G18,0)</f>
        <v>0</v>
      </c>
      <c r="BD18" s="122">
        <f>IF(BB18=2,G18,0)</f>
        <v>0</v>
      </c>
      <c r="BE18" s="122">
        <f>IF(BB18=3,G18,0)</f>
        <v>0</v>
      </c>
      <c r="BF18" s="122">
        <f>IF(BB18=4,G18,0)</f>
        <v>0</v>
      </c>
      <c r="BG18" s="122">
        <f>IF(BB18=5,G18,0)</f>
        <v>0</v>
      </c>
    </row>
    <row r="19" spans="1:59" x14ac:dyDescent="0.2">
      <c r="A19" s="154"/>
      <c r="B19" s="155"/>
      <c r="C19" s="196" t="s">
        <v>88</v>
      </c>
      <c r="D19" s="197"/>
      <c r="E19" s="156">
        <v>13.971</v>
      </c>
      <c r="F19" s="157"/>
      <c r="G19" s="158"/>
      <c r="H19" s="159"/>
      <c r="I19" s="159"/>
      <c r="J19" s="159"/>
      <c r="K19" s="159"/>
      <c r="M19" s="122" t="s">
        <v>88</v>
      </c>
      <c r="O19" s="160"/>
      <c r="Q19" s="146"/>
    </row>
    <row r="20" spans="1:59" x14ac:dyDescent="0.2">
      <c r="A20" s="161"/>
      <c r="B20" s="162" t="s">
        <v>73</v>
      </c>
      <c r="C20" s="163" t="str">
        <f>CONCATENATE(B7," ",C7)</f>
        <v>1 Zemní práce</v>
      </c>
      <c r="D20" s="161"/>
      <c r="E20" s="164"/>
      <c r="F20" s="164"/>
      <c r="G20" s="165">
        <f>SUM(G7:G19)</f>
        <v>0</v>
      </c>
      <c r="H20" s="166"/>
      <c r="I20" s="167">
        <f>SUM(I7:I19)</f>
        <v>32.007599999999996</v>
      </c>
      <c r="J20" s="166"/>
      <c r="K20" s="167">
        <f>SUM(K7:K19)</f>
        <v>0</v>
      </c>
      <c r="Q20" s="146">
        <v>4</v>
      </c>
      <c r="BC20" s="168">
        <f>SUM(BC7:BC19)</f>
        <v>0</v>
      </c>
      <c r="BD20" s="168">
        <f>SUM(BD7:BD19)</f>
        <v>0</v>
      </c>
      <c r="BE20" s="168">
        <f>SUM(BE7:BE19)</f>
        <v>0</v>
      </c>
      <c r="BF20" s="168">
        <f>SUM(BF7:BF19)</f>
        <v>0</v>
      </c>
      <c r="BG20" s="168">
        <f>SUM(BG7:BG19)</f>
        <v>0</v>
      </c>
    </row>
    <row r="21" spans="1:59" x14ac:dyDescent="0.2">
      <c r="A21" s="139" t="s">
        <v>69</v>
      </c>
      <c r="B21" s="140" t="s">
        <v>91</v>
      </c>
      <c r="C21" s="141" t="s">
        <v>92</v>
      </c>
      <c r="D21" s="142"/>
      <c r="E21" s="143"/>
      <c r="F21" s="143"/>
      <c r="G21" s="144"/>
      <c r="H21" s="145"/>
      <c r="I21" s="145"/>
      <c r="J21" s="145"/>
      <c r="K21" s="145"/>
      <c r="Q21" s="146">
        <v>1</v>
      </c>
    </row>
    <row r="22" spans="1:59" x14ac:dyDescent="0.2">
      <c r="A22" s="147">
        <v>5</v>
      </c>
      <c r="B22" s="148" t="s">
        <v>93</v>
      </c>
      <c r="C22" s="149" t="s">
        <v>94</v>
      </c>
      <c r="D22" s="150" t="s">
        <v>77</v>
      </c>
      <c r="E22" s="151">
        <v>9.4139999999999997</v>
      </c>
      <c r="F22" s="151">
        <v>0</v>
      </c>
      <c r="G22" s="152">
        <f>E22*F22</f>
        <v>0</v>
      </c>
      <c r="H22" s="153">
        <v>1.8907700000000001</v>
      </c>
      <c r="I22" s="153">
        <f>E22*H22</f>
        <v>17.79970878</v>
      </c>
      <c r="J22" s="153">
        <v>0</v>
      </c>
      <c r="K22" s="153">
        <f>E22*J22</f>
        <v>0</v>
      </c>
      <c r="Q22" s="146">
        <v>2</v>
      </c>
      <c r="AA22" s="122">
        <v>12</v>
      </c>
      <c r="AB22" s="122">
        <v>0</v>
      </c>
      <c r="AC22" s="122">
        <v>5</v>
      </c>
      <c r="BB22" s="122">
        <v>1</v>
      </c>
      <c r="BC22" s="122">
        <f>IF(BB22=1,G22,0)</f>
        <v>0</v>
      </c>
      <c r="BD22" s="122">
        <f>IF(BB22=2,G22,0)</f>
        <v>0</v>
      </c>
      <c r="BE22" s="122">
        <f>IF(BB22=3,G22,0)</f>
        <v>0</v>
      </c>
      <c r="BF22" s="122">
        <f>IF(BB22=4,G22,0)</f>
        <v>0</v>
      </c>
      <c r="BG22" s="122">
        <f>IF(BB22=5,G22,0)</f>
        <v>0</v>
      </c>
    </row>
    <row r="23" spans="1:59" x14ac:dyDescent="0.2">
      <c r="A23" s="154"/>
      <c r="B23" s="155"/>
      <c r="C23" s="196" t="s">
        <v>95</v>
      </c>
      <c r="D23" s="197"/>
      <c r="E23" s="156">
        <v>6.9074999999999998</v>
      </c>
      <c r="F23" s="157"/>
      <c r="G23" s="158"/>
      <c r="H23" s="159"/>
      <c r="I23" s="159"/>
      <c r="J23" s="159"/>
      <c r="K23" s="159"/>
      <c r="M23" s="122" t="s">
        <v>95</v>
      </c>
      <c r="O23" s="160"/>
      <c r="Q23" s="146"/>
    </row>
    <row r="24" spans="1:59" x14ac:dyDescent="0.2">
      <c r="A24" s="154"/>
      <c r="B24" s="155"/>
      <c r="C24" s="196" t="s">
        <v>96</v>
      </c>
      <c r="D24" s="197"/>
      <c r="E24" s="156">
        <v>1.4265000000000001</v>
      </c>
      <c r="F24" s="157"/>
      <c r="G24" s="158"/>
      <c r="H24" s="159"/>
      <c r="I24" s="159"/>
      <c r="J24" s="159"/>
      <c r="K24" s="159"/>
      <c r="M24" s="122" t="s">
        <v>96</v>
      </c>
      <c r="O24" s="160"/>
      <c r="Q24" s="146"/>
    </row>
    <row r="25" spans="1:59" x14ac:dyDescent="0.2">
      <c r="A25" s="154"/>
      <c r="B25" s="155"/>
      <c r="C25" s="196" t="s">
        <v>97</v>
      </c>
      <c r="D25" s="197"/>
      <c r="E25" s="156">
        <v>1.08</v>
      </c>
      <c r="F25" s="157"/>
      <c r="G25" s="158"/>
      <c r="H25" s="159"/>
      <c r="I25" s="159"/>
      <c r="J25" s="159"/>
      <c r="K25" s="159"/>
      <c r="M25" s="122" t="s">
        <v>97</v>
      </c>
      <c r="O25" s="160"/>
      <c r="Q25" s="146"/>
    </row>
    <row r="26" spans="1:59" x14ac:dyDescent="0.2">
      <c r="A26" s="161"/>
      <c r="B26" s="162" t="s">
        <v>73</v>
      </c>
      <c r="C26" s="163" t="str">
        <f>CONCATENATE(B21," ",C21)</f>
        <v>4 Vodorovné konstrukce</v>
      </c>
      <c r="D26" s="161"/>
      <c r="E26" s="164"/>
      <c r="F26" s="164"/>
      <c r="G26" s="165">
        <f>SUM(G21:G25)</f>
        <v>0</v>
      </c>
      <c r="H26" s="166"/>
      <c r="I26" s="167">
        <f>SUM(I21:I25)</f>
        <v>17.79970878</v>
      </c>
      <c r="J26" s="166"/>
      <c r="K26" s="167">
        <f>SUM(K21:K25)</f>
        <v>0</v>
      </c>
      <c r="Q26" s="146">
        <v>4</v>
      </c>
      <c r="BC26" s="168">
        <f>SUM(BC21:BC25)</f>
        <v>0</v>
      </c>
      <c r="BD26" s="168">
        <f>SUM(BD21:BD25)</f>
        <v>0</v>
      </c>
      <c r="BE26" s="168">
        <f>SUM(BE21:BE25)</f>
        <v>0</v>
      </c>
      <c r="BF26" s="168">
        <f>SUM(BF21:BF25)</f>
        <v>0</v>
      </c>
      <c r="BG26" s="168">
        <f>SUM(BG21:BG25)</f>
        <v>0</v>
      </c>
    </row>
    <row r="27" spans="1:59" x14ac:dyDescent="0.2">
      <c r="A27" s="139" t="s">
        <v>69</v>
      </c>
      <c r="B27" s="140" t="s">
        <v>98</v>
      </c>
      <c r="C27" s="141" t="s">
        <v>99</v>
      </c>
      <c r="D27" s="142"/>
      <c r="E27" s="143"/>
      <c r="F27" s="143"/>
      <c r="G27" s="144"/>
      <c r="H27" s="145"/>
      <c r="I27" s="145"/>
      <c r="J27" s="145"/>
      <c r="K27" s="145"/>
      <c r="Q27" s="146">
        <v>1</v>
      </c>
    </row>
    <row r="28" spans="1:59" x14ac:dyDescent="0.2">
      <c r="A28" s="147">
        <v>6</v>
      </c>
      <c r="B28" s="148" t="s">
        <v>100</v>
      </c>
      <c r="C28" s="149" t="s">
        <v>101</v>
      </c>
      <c r="D28" s="150" t="s">
        <v>102</v>
      </c>
      <c r="E28" s="151">
        <v>50</v>
      </c>
      <c r="F28" s="151">
        <v>0</v>
      </c>
      <c r="G28" s="152">
        <f>E28*F28</f>
        <v>0</v>
      </c>
      <c r="H28" s="153">
        <v>0</v>
      </c>
      <c r="I28" s="153">
        <f>E28*H28</f>
        <v>0</v>
      </c>
      <c r="J28" s="153">
        <v>0</v>
      </c>
      <c r="K28" s="153">
        <f>E28*J28</f>
        <v>0</v>
      </c>
      <c r="Q28" s="146">
        <v>2</v>
      </c>
      <c r="AA28" s="122">
        <v>12</v>
      </c>
      <c r="AB28" s="122">
        <v>0</v>
      </c>
      <c r="AC28" s="122">
        <v>6</v>
      </c>
      <c r="BB28" s="122">
        <v>1</v>
      </c>
      <c r="BC28" s="122">
        <f>IF(BB28=1,G28,0)</f>
        <v>0</v>
      </c>
      <c r="BD28" s="122">
        <f>IF(BB28=2,G28,0)</f>
        <v>0</v>
      </c>
      <c r="BE28" s="122">
        <f>IF(BB28=3,G28,0)</f>
        <v>0</v>
      </c>
      <c r="BF28" s="122">
        <f>IF(BB28=4,G28,0)</f>
        <v>0</v>
      </c>
      <c r="BG28" s="122">
        <f>IF(BB28=5,G28,0)</f>
        <v>0</v>
      </c>
    </row>
    <row r="29" spans="1:59" x14ac:dyDescent="0.2">
      <c r="A29" s="161"/>
      <c r="B29" s="162" t="s">
        <v>73</v>
      </c>
      <c r="C29" s="163" t="str">
        <f>CONCATENATE(B27," ",C27)</f>
        <v>99 Staveništní přesun hmot</v>
      </c>
      <c r="D29" s="161"/>
      <c r="E29" s="164"/>
      <c r="F29" s="164"/>
      <c r="G29" s="165">
        <f>SUM(G27:G28)</f>
        <v>0</v>
      </c>
      <c r="H29" s="166"/>
      <c r="I29" s="167">
        <f>SUM(I27:I28)</f>
        <v>0</v>
      </c>
      <c r="J29" s="166"/>
      <c r="K29" s="167">
        <f>SUM(K27:K28)</f>
        <v>0</v>
      </c>
      <c r="Q29" s="146">
        <v>4</v>
      </c>
      <c r="BC29" s="168">
        <f>SUM(BC27:BC28)</f>
        <v>0</v>
      </c>
      <c r="BD29" s="168">
        <f>SUM(BD27:BD28)</f>
        <v>0</v>
      </c>
      <c r="BE29" s="168">
        <f>SUM(BE27:BE28)</f>
        <v>0</v>
      </c>
      <c r="BF29" s="168">
        <f>SUM(BF27:BF28)</f>
        <v>0</v>
      </c>
      <c r="BG29" s="168">
        <f>SUM(BG27:BG28)</f>
        <v>0</v>
      </c>
    </row>
    <row r="30" spans="1:59" x14ac:dyDescent="0.2">
      <c r="A30" s="139" t="s">
        <v>69</v>
      </c>
      <c r="B30" s="140" t="s">
        <v>103</v>
      </c>
      <c r="C30" s="141" t="s">
        <v>104</v>
      </c>
      <c r="D30" s="142"/>
      <c r="E30" s="143"/>
      <c r="F30" s="143"/>
      <c r="G30" s="144"/>
      <c r="H30" s="145"/>
      <c r="I30" s="145"/>
      <c r="J30" s="145"/>
      <c r="K30" s="145"/>
      <c r="Q30" s="146">
        <v>1</v>
      </c>
    </row>
    <row r="31" spans="1:59" x14ac:dyDescent="0.2">
      <c r="A31" s="147">
        <v>7</v>
      </c>
      <c r="B31" s="148" t="s">
        <v>105</v>
      </c>
      <c r="C31" s="149" t="s">
        <v>106</v>
      </c>
      <c r="D31" s="150" t="s">
        <v>107</v>
      </c>
      <c r="E31" s="151">
        <v>28.95</v>
      </c>
      <c r="F31" s="151">
        <v>0</v>
      </c>
      <c r="G31" s="152">
        <f>E31*F31</f>
        <v>0</v>
      </c>
      <c r="H31" s="153">
        <v>2.0899999999999998E-3</v>
      </c>
      <c r="I31" s="153">
        <f>E31*H31</f>
        <v>6.0505499999999997E-2</v>
      </c>
      <c r="J31" s="153">
        <v>0</v>
      </c>
      <c r="K31" s="153">
        <f>E31*J31</f>
        <v>0</v>
      </c>
      <c r="Q31" s="146">
        <v>2</v>
      </c>
      <c r="AA31" s="122">
        <v>12</v>
      </c>
      <c r="AB31" s="122">
        <v>0</v>
      </c>
      <c r="AC31" s="122">
        <v>7</v>
      </c>
      <c r="BB31" s="122">
        <v>2</v>
      </c>
      <c r="BC31" s="122">
        <f>IF(BB31=1,G31,0)</f>
        <v>0</v>
      </c>
      <c r="BD31" s="122">
        <f>IF(BB31=2,G31,0)</f>
        <v>0</v>
      </c>
      <c r="BE31" s="122">
        <f>IF(BB31=3,G31,0)</f>
        <v>0</v>
      </c>
      <c r="BF31" s="122">
        <f>IF(BB31=4,G31,0)</f>
        <v>0</v>
      </c>
      <c r="BG31" s="122">
        <f>IF(BB31=5,G31,0)</f>
        <v>0</v>
      </c>
    </row>
    <row r="32" spans="1:59" x14ac:dyDescent="0.2">
      <c r="A32" s="154"/>
      <c r="B32" s="155"/>
      <c r="C32" s="196" t="s">
        <v>108</v>
      </c>
      <c r="D32" s="197"/>
      <c r="E32" s="156">
        <v>28.45</v>
      </c>
      <c r="F32" s="157"/>
      <c r="G32" s="158"/>
      <c r="H32" s="159"/>
      <c r="I32" s="159"/>
      <c r="J32" s="159"/>
      <c r="K32" s="159"/>
      <c r="M32" s="122" t="s">
        <v>108</v>
      </c>
      <c r="O32" s="160"/>
      <c r="Q32" s="146"/>
    </row>
    <row r="33" spans="1:59" x14ac:dyDescent="0.2">
      <c r="A33" s="154"/>
      <c r="B33" s="155"/>
      <c r="C33" s="196" t="s">
        <v>109</v>
      </c>
      <c r="D33" s="197"/>
      <c r="E33" s="156">
        <v>0.5</v>
      </c>
      <c r="F33" s="157"/>
      <c r="G33" s="158"/>
      <c r="H33" s="159"/>
      <c r="I33" s="159"/>
      <c r="J33" s="159"/>
      <c r="K33" s="159"/>
      <c r="M33" s="122" t="s">
        <v>109</v>
      </c>
      <c r="O33" s="160"/>
      <c r="Q33" s="146"/>
    </row>
    <row r="34" spans="1:59" x14ac:dyDescent="0.2">
      <c r="A34" s="147">
        <v>8</v>
      </c>
      <c r="B34" s="148" t="s">
        <v>110</v>
      </c>
      <c r="C34" s="149" t="s">
        <v>111</v>
      </c>
      <c r="D34" s="150" t="s">
        <v>107</v>
      </c>
      <c r="E34" s="151">
        <v>45.2</v>
      </c>
      <c r="F34" s="151">
        <v>0</v>
      </c>
      <c r="G34" s="152">
        <f>E34*F34</f>
        <v>0</v>
      </c>
      <c r="H34" s="153">
        <v>2.5000000000000001E-3</v>
      </c>
      <c r="I34" s="153">
        <f>E34*H34</f>
        <v>0.113</v>
      </c>
      <c r="J34" s="153">
        <v>0</v>
      </c>
      <c r="K34" s="153">
        <f>E34*J34</f>
        <v>0</v>
      </c>
      <c r="Q34" s="146">
        <v>2</v>
      </c>
      <c r="AA34" s="122">
        <v>12</v>
      </c>
      <c r="AB34" s="122">
        <v>0</v>
      </c>
      <c r="AC34" s="122">
        <v>8</v>
      </c>
      <c r="BB34" s="122">
        <v>2</v>
      </c>
      <c r="BC34" s="122">
        <f>IF(BB34=1,G34,0)</f>
        <v>0</v>
      </c>
      <c r="BD34" s="122">
        <f>IF(BB34=2,G34,0)</f>
        <v>0</v>
      </c>
      <c r="BE34" s="122">
        <f>IF(BB34=3,G34,0)</f>
        <v>0</v>
      </c>
      <c r="BF34" s="122">
        <f>IF(BB34=4,G34,0)</f>
        <v>0</v>
      </c>
      <c r="BG34" s="122">
        <f>IF(BB34=5,G34,0)</f>
        <v>0</v>
      </c>
    </row>
    <row r="35" spans="1:59" x14ac:dyDescent="0.2">
      <c r="A35" s="154"/>
      <c r="B35" s="155"/>
      <c r="C35" s="196" t="s">
        <v>112</v>
      </c>
      <c r="D35" s="197"/>
      <c r="E35" s="156">
        <v>30.2</v>
      </c>
      <c r="F35" s="157"/>
      <c r="G35" s="158"/>
      <c r="H35" s="159"/>
      <c r="I35" s="159"/>
      <c r="J35" s="159"/>
      <c r="K35" s="159"/>
      <c r="M35" s="122" t="s">
        <v>112</v>
      </c>
      <c r="O35" s="160"/>
      <c r="Q35" s="146"/>
    </row>
    <row r="36" spans="1:59" x14ac:dyDescent="0.2">
      <c r="A36" s="154"/>
      <c r="B36" s="155"/>
      <c r="C36" s="196" t="s">
        <v>113</v>
      </c>
      <c r="D36" s="197"/>
      <c r="E36" s="156">
        <v>3</v>
      </c>
      <c r="F36" s="157"/>
      <c r="G36" s="158"/>
      <c r="H36" s="159"/>
      <c r="I36" s="159"/>
      <c r="J36" s="159"/>
      <c r="K36" s="159"/>
      <c r="M36" s="122" t="s">
        <v>113</v>
      </c>
      <c r="O36" s="160"/>
      <c r="Q36" s="146"/>
    </row>
    <row r="37" spans="1:59" x14ac:dyDescent="0.2">
      <c r="A37" s="154"/>
      <c r="B37" s="155"/>
      <c r="C37" s="196" t="s">
        <v>114</v>
      </c>
      <c r="D37" s="197"/>
      <c r="E37" s="156">
        <v>12</v>
      </c>
      <c r="F37" s="157"/>
      <c r="G37" s="158"/>
      <c r="H37" s="159"/>
      <c r="I37" s="159"/>
      <c r="J37" s="159"/>
      <c r="K37" s="159"/>
      <c r="M37" s="122" t="s">
        <v>114</v>
      </c>
      <c r="O37" s="160"/>
      <c r="Q37" s="146"/>
    </row>
    <row r="38" spans="1:59" x14ac:dyDescent="0.2">
      <c r="A38" s="147">
        <v>9</v>
      </c>
      <c r="B38" s="148" t="s">
        <v>115</v>
      </c>
      <c r="C38" s="149" t="s">
        <v>116</v>
      </c>
      <c r="D38" s="150" t="s">
        <v>107</v>
      </c>
      <c r="E38" s="151">
        <v>34.35</v>
      </c>
      <c r="F38" s="151">
        <v>0</v>
      </c>
      <c r="G38" s="152">
        <f>E38*F38</f>
        <v>0</v>
      </c>
      <c r="H38" s="153">
        <v>3.5500000000000002E-3</v>
      </c>
      <c r="I38" s="153">
        <f>E38*H38</f>
        <v>0.12194250000000001</v>
      </c>
      <c r="J38" s="153">
        <v>0</v>
      </c>
      <c r="K38" s="153">
        <f>E38*J38</f>
        <v>0</v>
      </c>
      <c r="Q38" s="146">
        <v>2</v>
      </c>
      <c r="AA38" s="122">
        <v>12</v>
      </c>
      <c r="AB38" s="122">
        <v>0</v>
      </c>
      <c r="AC38" s="122">
        <v>9</v>
      </c>
      <c r="BB38" s="122">
        <v>2</v>
      </c>
      <c r="BC38" s="122">
        <f>IF(BB38=1,G38,0)</f>
        <v>0</v>
      </c>
      <c r="BD38" s="122">
        <f>IF(BB38=2,G38,0)</f>
        <v>0</v>
      </c>
      <c r="BE38" s="122">
        <f>IF(BB38=3,G38,0)</f>
        <v>0</v>
      </c>
      <c r="BF38" s="122">
        <f>IF(BB38=4,G38,0)</f>
        <v>0</v>
      </c>
      <c r="BG38" s="122">
        <f>IF(BB38=5,G38,0)</f>
        <v>0</v>
      </c>
    </row>
    <row r="39" spans="1:59" x14ac:dyDescent="0.2">
      <c r="A39" s="154"/>
      <c r="B39" s="155"/>
      <c r="C39" s="196" t="s">
        <v>117</v>
      </c>
      <c r="D39" s="197"/>
      <c r="E39" s="156">
        <v>34.35</v>
      </c>
      <c r="F39" s="157"/>
      <c r="G39" s="158"/>
      <c r="H39" s="159"/>
      <c r="I39" s="159"/>
      <c r="J39" s="159"/>
      <c r="K39" s="159"/>
      <c r="M39" s="122" t="s">
        <v>117</v>
      </c>
      <c r="O39" s="160"/>
      <c r="Q39" s="146"/>
    </row>
    <row r="40" spans="1:59" x14ac:dyDescent="0.2">
      <c r="A40" s="147">
        <v>10</v>
      </c>
      <c r="B40" s="148" t="s">
        <v>118</v>
      </c>
      <c r="C40" s="149" t="s">
        <v>119</v>
      </c>
      <c r="D40" s="150" t="s">
        <v>107</v>
      </c>
      <c r="E40" s="151">
        <v>3</v>
      </c>
      <c r="F40" s="151">
        <v>0</v>
      </c>
      <c r="G40" s="152">
        <f>E40*F40</f>
        <v>0</v>
      </c>
      <c r="H40" s="153">
        <v>3.8000000000000002E-4</v>
      </c>
      <c r="I40" s="153">
        <f>E40*H40</f>
        <v>1.14E-3</v>
      </c>
      <c r="J40" s="153">
        <v>0</v>
      </c>
      <c r="K40" s="153">
        <f>E40*J40</f>
        <v>0</v>
      </c>
      <c r="Q40" s="146">
        <v>2</v>
      </c>
      <c r="AA40" s="122">
        <v>12</v>
      </c>
      <c r="AB40" s="122">
        <v>0</v>
      </c>
      <c r="AC40" s="122">
        <v>10</v>
      </c>
      <c r="BB40" s="122">
        <v>2</v>
      </c>
      <c r="BC40" s="122">
        <f>IF(BB40=1,G40,0)</f>
        <v>0</v>
      </c>
      <c r="BD40" s="122">
        <f>IF(BB40=2,G40,0)</f>
        <v>0</v>
      </c>
      <c r="BE40" s="122">
        <f>IF(BB40=3,G40,0)</f>
        <v>0</v>
      </c>
      <c r="BF40" s="122">
        <f>IF(BB40=4,G40,0)</f>
        <v>0</v>
      </c>
      <c r="BG40" s="122">
        <f>IF(BB40=5,G40,0)</f>
        <v>0</v>
      </c>
    </row>
    <row r="41" spans="1:59" x14ac:dyDescent="0.2">
      <c r="A41" s="154"/>
      <c r="B41" s="155"/>
      <c r="C41" s="196" t="s">
        <v>120</v>
      </c>
      <c r="D41" s="197"/>
      <c r="E41" s="156">
        <v>3</v>
      </c>
      <c r="F41" s="157"/>
      <c r="G41" s="158"/>
      <c r="H41" s="159"/>
      <c r="I41" s="159"/>
      <c r="J41" s="159"/>
      <c r="K41" s="159"/>
      <c r="M41" s="122" t="s">
        <v>120</v>
      </c>
      <c r="O41" s="160"/>
      <c r="Q41" s="146"/>
    </row>
    <row r="42" spans="1:59" x14ac:dyDescent="0.2">
      <c r="A42" s="147">
        <v>11</v>
      </c>
      <c r="B42" s="148" t="s">
        <v>121</v>
      </c>
      <c r="C42" s="149" t="s">
        <v>122</v>
      </c>
      <c r="D42" s="150" t="s">
        <v>107</v>
      </c>
      <c r="E42" s="151">
        <v>20.5</v>
      </c>
      <c r="F42" s="151">
        <v>0</v>
      </c>
      <c r="G42" s="152">
        <f>E42*F42</f>
        <v>0</v>
      </c>
      <c r="H42" s="153">
        <v>4.6999999999999999E-4</v>
      </c>
      <c r="I42" s="153">
        <f>E42*H42</f>
        <v>9.6349999999999995E-3</v>
      </c>
      <c r="J42" s="153">
        <v>0</v>
      </c>
      <c r="K42" s="153">
        <f>E42*J42</f>
        <v>0</v>
      </c>
      <c r="Q42" s="146">
        <v>2</v>
      </c>
      <c r="AA42" s="122">
        <v>12</v>
      </c>
      <c r="AB42" s="122">
        <v>0</v>
      </c>
      <c r="AC42" s="122">
        <v>11</v>
      </c>
      <c r="BB42" s="122">
        <v>2</v>
      </c>
      <c r="BC42" s="122">
        <f>IF(BB42=1,G42,0)</f>
        <v>0</v>
      </c>
      <c r="BD42" s="122">
        <f>IF(BB42=2,G42,0)</f>
        <v>0</v>
      </c>
      <c r="BE42" s="122">
        <f>IF(BB42=3,G42,0)</f>
        <v>0</v>
      </c>
      <c r="BF42" s="122">
        <f>IF(BB42=4,G42,0)</f>
        <v>0</v>
      </c>
      <c r="BG42" s="122">
        <f>IF(BB42=5,G42,0)</f>
        <v>0</v>
      </c>
    </row>
    <row r="43" spans="1:59" x14ac:dyDescent="0.2">
      <c r="A43" s="154"/>
      <c r="B43" s="155"/>
      <c r="C43" s="196" t="s">
        <v>123</v>
      </c>
      <c r="D43" s="197"/>
      <c r="E43" s="156">
        <v>20.5</v>
      </c>
      <c r="F43" s="157"/>
      <c r="G43" s="158"/>
      <c r="H43" s="159"/>
      <c r="I43" s="159"/>
      <c r="J43" s="159"/>
      <c r="K43" s="159"/>
      <c r="M43" s="122" t="s">
        <v>123</v>
      </c>
      <c r="O43" s="160"/>
      <c r="Q43" s="146"/>
    </row>
    <row r="44" spans="1:59" x14ac:dyDescent="0.2">
      <c r="A44" s="147">
        <v>12</v>
      </c>
      <c r="B44" s="148" t="s">
        <v>124</v>
      </c>
      <c r="C44" s="149" t="s">
        <v>125</v>
      </c>
      <c r="D44" s="150" t="s">
        <v>107</v>
      </c>
      <c r="E44" s="151">
        <v>2</v>
      </c>
      <c r="F44" s="151">
        <v>0</v>
      </c>
      <c r="G44" s="152">
        <f>E44*F44</f>
        <v>0</v>
      </c>
      <c r="H44" s="153">
        <v>6.9999999999999999E-4</v>
      </c>
      <c r="I44" s="153">
        <f>E44*H44</f>
        <v>1.4E-3</v>
      </c>
      <c r="J44" s="153">
        <v>0</v>
      </c>
      <c r="K44" s="153">
        <f>E44*J44</f>
        <v>0</v>
      </c>
      <c r="Q44" s="146">
        <v>2</v>
      </c>
      <c r="AA44" s="122">
        <v>12</v>
      </c>
      <c r="AB44" s="122">
        <v>0</v>
      </c>
      <c r="AC44" s="122">
        <v>12</v>
      </c>
      <c r="BB44" s="122">
        <v>2</v>
      </c>
      <c r="BC44" s="122">
        <f>IF(BB44=1,G44,0)</f>
        <v>0</v>
      </c>
      <c r="BD44" s="122">
        <f>IF(BB44=2,G44,0)</f>
        <v>0</v>
      </c>
      <c r="BE44" s="122">
        <f>IF(BB44=3,G44,0)</f>
        <v>0</v>
      </c>
      <c r="BF44" s="122">
        <f>IF(BB44=4,G44,0)</f>
        <v>0</v>
      </c>
      <c r="BG44" s="122">
        <f>IF(BB44=5,G44,0)</f>
        <v>0</v>
      </c>
    </row>
    <row r="45" spans="1:59" x14ac:dyDescent="0.2">
      <c r="A45" s="154"/>
      <c r="B45" s="155"/>
      <c r="C45" s="196" t="s">
        <v>126</v>
      </c>
      <c r="D45" s="197"/>
      <c r="E45" s="156">
        <v>2</v>
      </c>
      <c r="F45" s="157"/>
      <c r="G45" s="158"/>
      <c r="H45" s="159"/>
      <c r="I45" s="159"/>
      <c r="J45" s="159"/>
      <c r="K45" s="159"/>
      <c r="M45" s="122" t="s">
        <v>126</v>
      </c>
      <c r="O45" s="160"/>
      <c r="Q45" s="146"/>
    </row>
    <row r="46" spans="1:59" x14ac:dyDescent="0.2">
      <c r="A46" s="147">
        <v>13</v>
      </c>
      <c r="B46" s="148" t="s">
        <v>127</v>
      </c>
      <c r="C46" s="149" t="s">
        <v>128</v>
      </c>
      <c r="D46" s="150" t="s">
        <v>107</v>
      </c>
      <c r="E46" s="151">
        <v>6</v>
      </c>
      <c r="F46" s="151">
        <v>0</v>
      </c>
      <c r="G46" s="152">
        <f>E46*F46</f>
        <v>0</v>
      </c>
      <c r="H46" s="153">
        <v>1.5200000000000001E-3</v>
      </c>
      <c r="I46" s="153">
        <f>E46*H46</f>
        <v>9.1199999999999996E-3</v>
      </c>
      <c r="J46" s="153">
        <v>0</v>
      </c>
      <c r="K46" s="153">
        <f>E46*J46</f>
        <v>0</v>
      </c>
      <c r="Q46" s="146">
        <v>2</v>
      </c>
      <c r="AA46" s="122">
        <v>12</v>
      </c>
      <c r="AB46" s="122">
        <v>0</v>
      </c>
      <c r="AC46" s="122">
        <v>13</v>
      </c>
      <c r="BB46" s="122">
        <v>2</v>
      </c>
      <c r="BC46" s="122">
        <f>IF(BB46=1,G46,0)</f>
        <v>0</v>
      </c>
      <c r="BD46" s="122">
        <f>IF(BB46=2,G46,0)</f>
        <v>0</v>
      </c>
      <c r="BE46" s="122">
        <f>IF(BB46=3,G46,0)</f>
        <v>0</v>
      </c>
      <c r="BF46" s="122">
        <f>IF(BB46=4,G46,0)</f>
        <v>0</v>
      </c>
      <c r="BG46" s="122">
        <f>IF(BB46=5,G46,0)</f>
        <v>0</v>
      </c>
    </row>
    <row r="47" spans="1:59" x14ac:dyDescent="0.2">
      <c r="A47" s="147">
        <v>14</v>
      </c>
      <c r="B47" s="148" t="s">
        <v>129</v>
      </c>
      <c r="C47" s="149" t="s">
        <v>130</v>
      </c>
      <c r="D47" s="150" t="s">
        <v>107</v>
      </c>
      <c r="E47" s="151">
        <v>45.5</v>
      </c>
      <c r="F47" s="151">
        <v>0</v>
      </c>
      <c r="G47" s="152">
        <f>E47*F47</f>
        <v>0</v>
      </c>
      <c r="H47" s="153">
        <v>1.31E-3</v>
      </c>
      <c r="I47" s="153">
        <f>E47*H47</f>
        <v>5.9604999999999998E-2</v>
      </c>
      <c r="J47" s="153">
        <v>0</v>
      </c>
      <c r="K47" s="153">
        <f>E47*J47</f>
        <v>0</v>
      </c>
      <c r="Q47" s="146">
        <v>2</v>
      </c>
      <c r="AA47" s="122">
        <v>12</v>
      </c>
      <c r="AB47" s="122">
        <v>0</v>
      </c>
      <c r="AC47" s="122">
        <v>14</v>
      </c>
      <c r="BB47" s="122">
        <v>2</v>
      </c>
      <c r="BC47" s="122">
        <f>IF(BB47=1,G47,0)</f>
        <v>0</v>
      </c>
      <c r="BD47" s="122">
        <f>IF(BB47=2,G47,0)</f>
        <v>0</v>
      </c>
      <c r="BE47" s="122">
        <f>IF(BB47=3,G47,0)</f>
        <v>0</v>
      </c>
      <c r="BF47" s="122">
        <f>IF(BB47=4,G47,0)</f>
        <v>0</v>
      </c>
      <c r="BG47" s="122">
        <f>IF(BB47=5,G47,0)</f>
        <v>0</v>
      </c>
    </row>
    <row r="48" spans="1:59" x14ac:dyDescent="0.2">
      <c r="A48" s="154"/>
      <c r="B48" s="155"/>
      <c r="C48" s="196" t="s">
        <v>131</v>
      </c>
      <c r="D48" s="197"/>
      <c r="E48" s="156">
        <v>45.5</v>
      </c>
      <c r="F48" s="157"/>
      <c r="G48" s="158"/>
      <c r="H48" s="159"/>
      <c r="I48" s="159"/>
      <c r="J48" s="159"/>
      <c r="K48" s="159"/>
      <c r="M48" s="122" t="s">
        <v>131</v>
      </c>
      <c r="O48" s="160"/>
      <c r="Q48" s="146"/>
    </row>
    <row r="49" spans="1:59" x14ac:dyDescent="0.2">
      <c r="A49" s="147">
        <v>15</v>
      </c>
      <c r="B49" s="148" t="s">
        <v>132</v>
      </c>
      <c r="C49" s="149" t="s">
        <v>133</v>
      </c>
      <c r="D49" s="150" t="s">
        <v>134</v>
      </c>
      <c r="E49" s="151">
        <v>4</v>
      </c>
      <c r="F49" s="151">
        <v>0</v>
      </c>
      <c r="G49" s="152">
        <f>E49*F49</f>
        <v>0</v>
      </c>
      <c r="H49" s="153">
        <v>3.8E-3</v>
      </c>
      <c r="I49" s="153">
        <f>E49*H49</f>
        <v>1.52E-2</v>
      </c>
      <c r="J49" s="153">
        <v>0</v>
      </c>
      <c r="K49" s="153">
        <f>E49*J49</f>
        <v>0</v>
      </c>
      <c r="Q49" s="146">
        <v>2</v>
      </c>
      <c r="AA49" s="122">
        <v>12</v>
      </c>
      <c r="AB49" s="122">
        <v>0</v>
      </c>
      <c r="AC49" s="122">
        <v>15</v>
      </c>
      <c r="BB49" s="122">
        <v>2</v>
      </c>
      <c r="BC49" s="122">
        <f>IF(BB49=1,G49,0)</f>
        <v>0</v>
      </c>
      <c r="BD49" s="122">
        <f>IF(BB49=2,G49,0)</f>
        <v>0</v>
      </c>
      <c r="BE49" s="122">
        <f>IF(BB49=3,G49,0)</f>
        <v>0</v>
      </c>
      <c r="BF49" s="122">
        <f>IF(BB49=4,G49,0)</f>
        <v>0</v>
      </c>
      <c r="BG49" s="122">
        <f>IF(BB49=5,G49,0)</f>
        <v>0</v>
      </c>
    </row>
    <row r="50" spans="1:59" x14ac:dyDescent="0.2">
      <c r="A50" s="147">
        <v>16</v>
      </c>
      <c r="B50" s="148" t="s">
        <v>135</v>
      </c>
      <c r="C50" s="149" t="s">
        <v>136</v>
      </c>
      <c r="D50" s="150" t="s">
        <v>137</v>
      </c>
      <c r="E50" s="151">
        <v>4</v>
      </c>
      <c r="F50" s="151">
        <v>0</v>
      </c>
      <c r="G50" s="152">
        <f>E50*F50</f>
        <v>0</v>
      </c>
      <c r="H50" s="153">
        <v>5.0000000000000001E-4</v>
      </c>
      <c r="I50" s="153">
        <f>E50*H50</f>
        <v>2E-3</v>
      </c>
      <c r="J50" s="153">
        <v>0</v>
      </c>
      <c r="K50" s="153">
        <f>E50*J50</f>
        <v>0</v>
      </c>
      <c r="Q50" s="146">
        <v>2</v>
      </c>
      <c r="AA50" s="122">
        <v>12</v>
      </c>
      <c r="AB50" s="122">
        <v>0</v>
      </c>
      <c r="AC50" s="122">
        <v>16</v>
      </c>
      <c r="BB50" s="122">
        <v>2</v>
      </c>
      <c r="BC50" s="122">
        <f>IF(BB50=1,G50,0)</f>
        <v>0</v>
      </c>
      <c r="BD50" s="122">
        <f>IF(BB50=2,G50,0)</f>
        <v>0</v>
      </c>
      <c r="BE50" s="122">
        <f>IF(BB50=3,G50,0)</f>
        <v>0</v>
      </c>
      <c r="BF50" s="122">
        <f>IF(BB50=4,G50,0)</f>
        <v>0</v>
      </c>
      <c r="BG50" s="122">
        <f>IF(BB50=5,G50,0)</f>
        <v>0</v>
      </c>
    </row>
    <row r="51" spans="1:59" x14ac:dyDescent="0.2">
      <c r="A51" s="147">
        <v>17</v>
      </c>
      <c r="B51" s="148" t="s">
        <v>138</v>
      </c>
      <c r="C51" s="149" t="s">
        <v>139</v>
      </c>
      <c r="D51" s="150" t="s">
        <v>72</v>
      </c>
      <c r="E51" s="151">
        <v>8</v>
      </c>
      <c r="F51" s="151">
        <v>0</v>
      </c>
      <c r="G51" s="152">
        <f>E51*F51</f>
        <v>0</v>
      </c>
      <c r="H51" s="153">
        <v>0.01</v>
      </c>
      <c r="I51" s="153">
        <f>E51*H51</f>
        <v>0.08</v>
      </c>
      <c r="J51" s="153">
        <v>0</v>
      </c>
      <c r="K51" s="153">
        <f>E51*J51</f>
        <v>0</v>
      </c>
      <c r="Q51" s="146">
        <v>2</v>
      </c>
      <c r="AA51" s="122">
        <v>12</v>
      </c>
      <c r="AB51" s="122">
        <v>0</v>
      </c>
      <c r="AC51" s="122">
        <v>17</v>
      </c>
      <c r="BB51" s="122">
        <v>2</v>
      </c>
      <c r="BC51" s="122">
        <f>IF(BB51=1,G51,0)</f>
        <v>0</v>
      </c>
      <c r="BD51" s="122">
        <f>IF(BB51=2,G51,0)</f>
        <v>0</v>
      </c>
      <c r="BE51" s="122">
        <f>IF(BB51=3,G51,0)</f>
        <v>0</v>
      </c>
      <c r="BF51" s="122">
        <f>IF(BB51=4,G51,0)</f>
        <v>0</v>
      </c>
      <c r="BG51" s="122">
        <f>IF(BB51=5,G51,0)</f>
        <v>0</v>
      </c>
    </row>
    <row r="52" spans="1:59" x14ac:dyDescent="0.2">
      <c r="A52" s="147">
        <v>18</v>
      </c>
      <c r="B52" s="148" t="s">
        <v>140</v>
      </c>
      <c r="C52" s="149" t="s">
        <v>141</v>
      </c>
      <c r="D52" s="150" t="s">
        <v>107</v>
      </c>
      <c r="E52" s="151">
        <v>151.15</v>
      </c>
      <c r="F52" s="151">
        <v>0</v>
      </c>
      <c r="G52" s="152">
        <f>E52*F52</f>
        <v>0</v>
      </c>
      <c r="H52" s="153">
        <v>0</v>
      </c>
      <c r="I52" s="153">
        <f>E52*H52</f>
        <v>0</v>
      </c>
      <c r="J52" s="153">
        <v>0</v>
      </c>
      <c r="K52" s="153">
        <f>E52*J52</f>
        <v>0</v>
      </c>
      <c r="Q52" s="146">
        <v>2</v>
      </c>
      <c r="AA52" s="122">
        <v>12</v>
      </c>
      <c r="AB52" s="122">
        <v>0</v>
      </c>
      <c r="AC52" s="122">
        <v>18</v>
      </c>
      <c r="BB52" s="122">
        <v>2</v>
      </c>
      <c r="BC52" s="122">
        <f>IF(BB52=1,G52,0)</f>
        <v>0</v>
      </c>
      <c r="BD52" s="122">
        <f>IF(BB52=2,G52,0)</f>
        <v>0</v>
      </c>
      <c r="BE52" s="122">
        <f>IF(BB52=3,G52,0)</f>
        <v>0</v>
      </c>
      <c r="BF52" s="122">
        <f>IF(BB52=4,G52,0)</f>
        <v>0</v>
      </c>
      <c r="BG52" s="122">
        <f>IF(BB52=5,G52,0)</f>
        <v>0</v>
      </c>
    </row>
    <row r="53" spans="1:59" x14ac:dyDescent="0.2">
      <c r="A53" s="147">
        <v>19</v>
      </c>
      <c r="B53" s="148" t="s">
        <v>142</v>
      </c>
      <c r="C53" s="149" t="s">
        <v>143</v>
      </c>
      <c r="D53" s="150" t="s">
        <v>107</v>
      </c>
      <c r="E53" s="151">
        <v>34.35</v>
      </c>
      <c r="F53" s="151">
        <v>0</v>
      </c>
      <c r="G53" s="152">
        <f>E53*F53</f>
        <v>0</v>
      </c>
      <c r="H53" s="153">
        <v>0</v>
      </c>
      <c r="I53" s="153">
        <f>E53*H53</f>
        <v>0</v>
      </c>
      <c r="J53" s="153">
        <v>0</v>
      </c>
      <c r="K53" s="153">
        <f>E53*J53</f>
        <v>0</v>
      </c>
      <c r="Q53" s="146">
        <v>2</v>
      </c>
      <c r="AA53" s="122">
        <v>12</v>
      </c>
      <c r="AB53" s="122">
        <v>0</v>
      </c>
      <c r="AC53" s="122">
        <v>19</v>
      </c>
      <c r="BB53" s="122">
        <v>2</v>
      </c>
      <c r="BC53" s="122">
        <f>IF(BB53=1,G53,0)</f>
        <v>0</v>
      </c>
      <c r="BD53" s="122">
        <f>IF(BB53=2,G53,0)</f>
        <v>0</v>
      </c>
      <c r="BE53" s="122">
        <f>IF(BB53=3,G53,0)</f>
        <v>0</v>
      </c>
      <c r="BF53" s="122">
        <f>IF(BB53=4,G53,0)</f>
        <v>0</v>
      </c>
      <c r="BG53" s="122">
        <f>IF(BB53=5,G53,0)</f>
        <v>0</v>
      </c>
    </row>
    <row r="54" spans="1:59" x14ac:dyDescent="0.2">
      <c r="A54" s="154"/>
      <c r="B54" s="155"/>
      <c r="C54" s="196" t="s">
        <v>144</v>
      </c>
      <c r="D54" s="197"/>
      <c r="E54" s="156">
        <v>34.35</v>
      </c>
      <c r="F54" s="157"/>
      <c r="G54" s="158"/>
      <c r="H54" s="159"/>
      <c r="I54" s="159"/>
      <c r="J54" s="159"/>
      <c r="K54" s="159"/>
      <c r="M54" s="122" t="s">
        <v>144</v>
      </c>
      <c r="O54" s="160"/>
      <c r="Q54" s="146"/>
    </row>
    <row r="55" spans="1:59" x14ac:dyDescent="0.2">
      <c r="A55" s="147">
        <v>20</v>
      </c>
      <c r="B55" s="148" t="s">
        <v>145</v>
      </c>
      <c r="C55" s="149" t="s">
        <v>146</v>
      </c>
      <c r="D55" s="150" t="s">
        <v>102</v>
      </c>
      <c r="E55" s="151">
        <v>0.48</v>
      </c>
      <c r="F55" s="151">
        <v>0</v>
      </c>
      <c r="G55" s="152">
        <f>E55*F55</f>
        <v>0</v>
      </c>
      <c r="H55" s="153">
        <v>0</v>
      </c>
      <c r="I55" s="153">
        <f>E55*H55</f>
        <v>0</v>
      </c>
      <c r="J55" s="153">
        <v>0</v>
      </c>
      <c r="K55" s="153">
        <f>E55*J55</f>
        <v>0</v>
      </c>
      <c r="Q55" s="146">
        <v>2</v>
      </c>
      <c r="AA55" s="122">
        <v>12</v>
      </c>
      <c r="AB55" s="122">
        <v>0</v>
      </c>
      <c r="AC55" s="122">
        <v>20</v>
      </c>
      <c r="BB55" s="122">
        <v>2</v>
      </c>
      <c r="BC55" s="122">
        <f>IF(BB55=1,G55,0)</f>
        <v>0</v>
      </c>
      <c r="BD55" s="122">
        <f>IF(BB55=2,G55,0)</f>
        <v>0</v>
      </c>
      <c r="BE55" s="122">
        <f>IF(BB55=3,G55,0)</f>
        <v>0</v>
      </c>
      <c r="BF55" s="122">
        <f>IF(BB55=4,G55,0)</f>
        <v>0</v>
      </c>
      <c r="BG55" s="122">
        <f>IF(BB55=5,G55,0)</f>
        <v>0</v>
      </c>
    </row>
    <row r="56" spans="1:59" x14ac:dyDescent="0.2">
      <c r="A56" s="161"/>
      <c r="B56" s="162" t="s">
        <v>73</v>
      </c>
      <c r="C56" s="163" t="str">
        <f>CONCATENATE(B30," ",C30)</f>
        <v>721 Vnitřní kanalizace</v>
      </c>
      <c r="D56" s="161"/>
      <c r="E56" s="164"/>
      <c r="F56" s="164"/>
      <c r="G56" s="165">
        <f>SUM(G30:G55)</f>
        <v>0</v>
      </c>
      <c r="H56" s="166"/>
      <c r="I56" s="167">
        <f>SUM(I30:I55)</f>
        <v>0.47354800000000008</v>
      </c>
      <c r="J56" s="166"/>
      <c r="K56" s="167">
        <f>SUM(K30:K55)</f>
        <v>0</v>
      </c>
      <c r="Q56" s="146">
        <v>4</v>
      </c>
      <c r="BC56" s="168">
        <f>SUM(BC30:BC55)</f>
        <v>0</v>
      </c>
      <c r="BD56" s="168">
        <f>SUM(BD30:BD55)</f>
        <v>0</v>
      </c>
      <c r="BE56" s="168">
        <f>SUM(BE30:BE55)</f>
        <v>0</v>
      </c>
      <c r="BF56" s="168">
        <f>SUM(BF30:BF55)</f>
        <v>0</v>
      </c>
      <c r="BG56" s="168">
        <f>SUM(BG30:BG55)</f>
        <v>0</v>
      </c>
    </row>
    <row r="57" spans="1:59" x14ac:dyDescent="0.2">
      <c r="A57" s="139" t="s">
        <v>69</v>
      </c>
      <c r="B57" s="140" t="s">
        <v>147</v>
      </c>
      <c r="C57" s="141" t="s">
        <v>148</v>
      </c>
      <c r="D57" s="142"/>
      <c r="E57" s="143"/>
      <c r="F57" s="143"/>
      <c r="G57" s="144"/>
      <c r="H57" s="145"/>
      <c r="I57" s="145"/>
      <c r="J57" s="145"/>
      <c r="K57" s="145"/>
      <c r="Q57" s="146">
        <v>1</v>
      </c>
    </row>
    <row r="58" spans="1:59" x14ac:dyDescent="0.2">
      <c r="A58" s="147">
        <v>21</v>
      </c>
      <c r="B58" s="148" t="s">
        <v>149</v>
      </c>
      <c r="C58" s="149" t="s">
        <v>150</v>
      </c>
      <c r="D58" s="150" t="s">
        <v>107</v>
      </c>
      <c r="E58" s="151">
        <v>20</v>
      </c>
      <c r="F58" s="151">
        <v>0</v>
      </c>
      <c r="G58" s="152">
        <f>E58*F58</f>
        <v>0</v>
      </c>
      <c r="H58" s="153">
        <v>2.3E-2</v>
      </c>
      <c r="I58" s="153">
        <f>E58*H58</f>
        <v>0.45999999999999996</v>
      </c>
      <c r="J58" s="153">
        <v>0</v>
      </c>
      <c r="K58" s="153">
        <f>E58*J58</f>
        <v>0</v>
      </c>
      <c r="Q58" s="146">
        <v>2</v>
      </c>
      <c r="AA58" s="122">
        <v>12</v>
      </c>
      <c r="AB58" s="122">
        <v>0</v>
      </c>
      <c r="AC58" s="122">
        <v>21</v>
      </c>
      <c r="BB58" s="122">
        <v>2</v>
      </c>
      <c r="BC58" s="122">
        <f>IF(BB58=1,G58,0)</f>
        <v>0</v>
      </c>
      <c r="BD58" s="122">
        <f>IF(BB58=2,G58,0)</f>
        <v>0</v>
      </c>
      <c r="BE58" s="122">
        <f>IF(BB58=3,G58,0)</f>
        <v>0</v>
      </c>
      <c r="BF58" s="122">
        <f>IF(BB58=4,G58,0)</f>
        <v>0</v>
      </c>
      <c r="BG58" s="122">
        <f>IF(BB58=5,G58,0)</f>
        <v>0</v>
      </c>
    </row>
    <row r="59" spans="1:59" ht="25.5" x14ac:dyDescent="0.2">
      <c r="A59" s="147">
        <v>22</v>
      </c>
      <c r="B59" s="148" t="s">
        <v>151</v>
      </c>
      <c r="C59" s="149" t="s">
        <v>152</v>
      </c>
      <c r="D59" s="150" t="s">
        <v>107</v>
      </c>
      <c r="E59" s="151">
        <v>30</v>
      </c>
      <c r="F59" s="151">
        <v>0</v>
      </c>
      <c r="G59" s="152">
        <f>E59*F59</f>
        <v>0</v>
      </c>
      <c r="H59" s="153">
        <v>3.9199999999999999E-3</v>
      </c>
      <c r="I59" s="153">
        <f>E59*H59</f>
        <v>0.1176</v>
      </c>
      <c r="J59" s="153">
        <v>0</v>
      </c>
      <c r="K59" s="153">
        <f>E59*J59</f>
        <v>0</v>
      </c>
      <c r="Q59" s="146">
        <v>2</v>
      </c>
      <c r="AA59" s="122">
        <v>12</v>
      </c>
      <c r="AB59" s="122">
        <v>0</v>
      </c>
      <c r="AC59" s="122">
        <v>22</v>
      </c>
      <c r="BB59" s="122">
        <v>2</v>
      </c>
      <c r="BC59" s="122">
        <f>IF(BB59=1,G59,0)</f>
        <v>0</v>
      </c>
      <c r="BD59" s="122">
        <f>IF(BB59=2,G59,0)</f>
        <v>0</v>
      </c>
      <c r="BE59" s="122">
        <f>IF(BB59=3,G59,0)</f>
        <v>0</v>
      </c>
      <c r="BF59" s="122">
        <f>IF(BB59=4,G59,0)</f>
        <v>0</v>
      </c>
      <c r="BG59" s="122">
        <f>IF(BB59=5,G59,0)</f>
        <v>0</v>
      </c>
    </row>
    <row r="60" spans="1:59" x14ac:dyDescent="0.2">
      <c r="A60" s="154"/>
      <c r="B60" s="155"/>
      <c r="C60" s="196" t="s">
        <v>153</v>
      </c>
      <c r="D60" s="197"/>
      <c r="E60" s="156">
        <v>23</v>
      </c>
      <c r="F60" s="157"/>
      <c r="G60" s="158"/>
      <c r="H60" s="159"/>
      <c r="I60" s="159"/>
      <c r="J60" s="159"/>
      <c r="K60" s="159"/>
      <c r="M60" s="122" t="s">
        <v>153</v>
      </c>
      <c r="O60" s="160"/>
      <c r="Q60" s="146"/>
    </row>
    <row r="61" spans="1:59" x14ac:dyDescent="0.2">
      <c r="A61" s="154"/>
      <c r="B61" s="155"/>
      <c r="C61" s="196" t="s">
        <v>154</v>
      </c>
      <c r="D61" s="197"/>
      <c r="E61" s="156">
        <v>3</v>
      </c>
      <c r="F61" s="157"/>
      <c r="G61" s="158"/>
      <c r="H61" s="159"/>
      <c r="I61" s="159"/>
      <c r="J61" s="159"/>
      <c r="K61" s="159"/>
      <c r="M61" s="122" t="s">
        <v>154</v>
      </c>
      <c r="O61" s="160"/>
      <c r="Q61" s="146"/>
    </row>
    <row r="62" spans="1:59" x14ac:dyDescent="0.2">
      <c r="A62" s="154"/>
      <c r="B62" s="155"/>
      <c r="C62" s="196" t="s">
        <v>155</v>
      </c>
      <c r="D62" s="197"/>
      <c r="E62" s="156">
        <v>4</v>
      </c>
      <c r="F62" s="157"/>
      <c r="G62" s="158"/>
      <c r="H62" s="159"/>
      <c r="I62" s="159"/>
      <c r="J62" s="159"/>
      <c r="K62" s="159"/>
      <c r="M62" s="122" t="s">
        <v>155</v>
      </c>
      <c r="O62" s="160"/>
      <c r="Q62" s="146"/>
    </row>
    <row r="63" spans="1:59" ht="25.5" x14ac:dyDescent="0.2">
      <c r="A63" s="147">
        <v>23</v>
      </c>
      <c r="B63" s="148" t="s">
        <v>156</v>
      </c>
      <c r="C63" s="149" t="s">
        <v>157</v>
      </c>
      <c r="D63" s="150" t="s">
        <v>107</v>
      </c>
      <c r="E63" s="151">
        <v>115</v>
      </c>
      <c r="F63" s="151">
        <v>0</v>
      </c>
      <c r="G63" s="152">
        <f>E63*F63</f>
        <v>0</v>
      </c>
      <c r="H63" s="153">
        <v>3.98E-3</v>
      </c>
      <c r="I63" s="153">
        <f>E63*H63</f>
        <v>0.4577</v>
      </c>
      <c r="J63" s="153">
        <v>0</v>
      </c>
      <c r="K63" s="153">
        <f>E63*J63</f>
        <v>0</v>
      </c>
      <c r="Q63" s="146">
        <v>2</v>
      </c>
      <c r="AA63" s="122">
        <v>12</v>
      </c>
      <c r="AB63" s="122">
        <v>0</v>
      </c>
      <c r="AC63" s="122">
        <v>23</v>
      </c>
      <c r="BB63" s="122">
        <v>2</v>
      </c>
      <c r="BC63" s="122">
        <f>IF(BB63=1,G63,0)</f>
        <v>0</v>
      </c>
      <c r="BD63" s="122">
        <f>IF(BB63=2,G63,0)</f>
        <v>0</v>
      </c>
      <c r="BE63" s="122">
        <f>IF(BB63=3,G63,0)</f>
        <v>0</v>
      </c>
      <c r="BF63" s="122">
        <f>IF(BB63=4,G63,0)</f>
        <v>0</v>
      </c>
      <c r="BG63" s="122">
        <f>IF(BB63=5,G63,0)</f>
        <v>0</v>
      </c>
    </row>
    <row r="64" spans="1:59" x14ac:dyDescent="0.2">
      <c r="A64" s="154"/>
      <c r="B64" s="155"/>
      <c r="C64" s="196" t="s">
        <v>158</v>
      </c>
      <c r="D64" s="197"/>
      <c r="E64" s="156">
        <v>69</v>
      </c>
      <c r="F64" s="157"/>
      <c r="G64" s="158"/>
      <c r="H64" s="159"/>
      <c r="I64" s="159"/>
      <c r="J64" s="159"/>
      <c r="K64" s="159"/>
      <c r="M64" s="122" t="s">
        <v>158</v>
      </c>
      <c r="O64" s="160"/>
      <c r="Q64" s="146"/>
    </row>
    <row r="65" spans="1:59" x14ac:dyDescent="0.2">
      <c r="A65" s="154"/>
      <c r="B65" s="155"/>
      <c r="C65" s="196" t="s">
        <v>159</v>
      </c>
      <c r="D65" s="197"/>
      <c r="E65" s="156">
        <v>36</v>
      </c>
      <c r="F65" s="157"/>
      <c r="G65" s="158"/>
      <c r="H65" s="159"/>
      <c r="I65" s="159"/>
      <c r="J65" s="159"/>
      <c r="K65" s="159"/>
      <c r="M65" s="122" t="s">
        <v>159</v>
      </c>
      <c r="O65" s="160"/>
      <c r="Q65" s="146"/>
    </row>
    <row r="66" spans="1:59" x14ac:dyDescent="0.2">
      <c r="A66" s="154"/>
      <c r="B66" s="155"/>
      <c r="C66" s="196" t="s">
        <v>160</v>
      </c>
      <c r="D66" s="197"/>
      <c r="E66" s="156">
        <v>10</v>
      </c>
      <c r="F66" s="157"/>
      <c r="G66" s="158"/>
      <c r="H66" s="159"/>
      <c r="I66" s="159"/>
      <c r="J66" s="159"/>
      <c r="K66" s="159"/>
      <c r="M66" s="122" t="s">
        <v>160</v>
      </c>
      <c r="O66" s="160"/>
      <c r="Q66" s="146"/>
    </row>
    <row r="67" spans="1:59" ht="25.5" x14ac:dyDescent="0.2">
      <c r="A67" s="147">
        <v>24</v>
      </c>
      <c r="B67" s="148" t="s">
        <v>161</v>
      </c>
      <c r="C67" s="149" t="s">
        <v>162</v>
      </c>
      <c r="D67" s="150" t="s">
        <v>107</v>
      </c>
      <c r="E67" s="151">
        <v>13</v>
      </c>
      <c r="F67" s="151">
        <v>0</v>
      </c>
      <c r="G67" s="152">
        <f>E67*F67</f>
        <v>0</v>
      </c>
      <c r="H67" s="153">
        <v>5.1799999999999997E-3</v>
      </c>
      <c r="I67" s="153">
        <f>E67*H67</f>
        <v>6.7339999999999997E-2</v>
      </c>
      <c r="J67" s="153">
        <v>0</v>
      </c>
      <c r="K67" s="153">
        <f>E67*J67</f>
        <v>0</v>
      </c>
      <c r="Q67" s="146">
        <v>2</v>
      </c>
      <c r="AA67" s="122">
        <v>12</v>
      </c>
      <c r="AB67" s="122">
        <v>0</v>
      </c>
      <c r="AC67" s="122">
        <v>24</v>
      </c>
      <c r="BB67" s="122">
        <v>2</v>
      </c>
      <c r="BC67" s="122">
        <f>IF(BB67=1,G67,0)</f>
        <v>0</v>
      </c>
      <c r="BD67" s="122">
        <f>IF(BB67=2,G67,0)</f>
        <v>0</v>
      </c>
      <c r="BE67" s="122">
        <f>IF(BB67=3,G67,0)</f>
        <v>0</v>
      </c>
      <c r="BF67" s="122">
        <f>IF(BB67=4,G67,0)</f>
        <v>0</v>
      </c>
      <c r="BG67" s="122">
        <f>IF(BB67=5,G67,0)</f>
        <v>0</v>
      </c>
    </row>
    <row r="68" spans="1:59" x14ac:dyDescent="0.2">
      <c r="A68" s="154"/>
      <c r="B68" s="155"/>
      <c r="C68" s="196" t="s">
        <v>163</v>
      </c>
      <c r="D68" s="197"/>
      <c r="E68" s="156">
        <v>13</v>
      </c>
      <c r="F68" s="157"/>
      <c r="G68" s="158"/>
      <c r="H68" s="159"/>
      <c r="I68" s="159"/>
      <c r="J68" s="159"/>
      <c r="K68" s="159"/>
      <c r="M68" s="122" t="s">
        <v>163</v>
      </c>
      <c r="O68" s="160"/>
      <c r="Q68" s="146"/>
    </row>
    <row r="69" spans="1:59" ht="25.5" x14ac:dyDescent="0.2">
      <c r="A69" s="147">
        <v>25</v>
      </c>
      <c r="B69" s="148" t="s">
        <v>164</v>
      </c>
      <c r="C69" s="149" t="s">
        <v>165</v>
      </c>
      <c r="D69" s="150" t="s">
        <v>107</v>
      </c>
      <c r="E69" s="151">
        <v>21</v>
      </c>
      <c r="F69" s="151">
        <v>0</v>
      </c>
      <c r="G69" s="152">
        <f>E69*F69</f>
        <v>0</v>
      </c>
      <c r="H69" s="153">
        <v>5.3499999999999997E-3</v>
      </c>
      <c r="I69" s="153">
        <f>E69*H69</f>
        <v>0.11234999999999999</v>
      </c>
      <c r="J69" s="153">
        <v>0</v>
      </c>
      <c r="K69" s="153">
        <f>E69*J69</f>
        <v>0</v>
      </c>
      <c r="Q69" s="146">
        <v>2</v>
      </c>
      <c r="AA69" s="122">
        <v>12</v>
      </c>
      <c r="AB69" s="122">
        <v>0</v>
      </c>
      <c r="AC69" s="122">
        <v>25</v>
      </c>
      <c r="BB69" s="122">
        <v>2</v>
      </c>
      <c r="BC69" s="122">
        <f>IF(BB69=1,G69,0)</f>
        <v>0</v>
      </c>
      <c r="BD69" s="122">
        <f>IF(BB69=2,G69,0)</f>
        <v>0</v>
      </c>
      <c r="BE69" s="122">
        <f>IF(BB69=3,G69,0)</f>
        <v>0</v>
      </c>
      <c r="BF69" s="122">
        <f>IF(BB69=4,G69,0)</f>
        <v>0</v>
      </c>
      <c r="BG69" s="122">
        <f>IF(BB69=5,G69,0)</f>
        <v>0</v>
      </c>
    </row>
    <row r="70" spans="1:59" x14ac:dyDescent="0.2">
      <c r="A70" s="154"/>
      <c r="B70" s="155"/>
      <c r="C70" s="196" t="s">
        <v>166</v>
      </c>
      <c r="D70" s="197"/>
      <c r="E70" s="156">
        <v>21</v>
      </c>
      <c r="F70" s="157"/>
      <c r="G70" s="158"/>
      <c r="H70" s="159"/>
      <c r="I70" s="159"/>
      <c r="J70" s="159"/>
      <c r="K70" s="159"/>
      <c r="M70" s="122" t="s">
        <v>166</v>
      </c>
      <c r="O70" s="160"/>
      <c r="Q70" s="146"/>
    </row>
    <row r="71" spans="1:59" ht="25.5" x14ac:dyDescent="0.2">
      <c r="A71" s="147">
        <v>26</v>
      </c>
      <c r="B71" s="148" t="s">
        <v>167</v>
      </c>
      <c r="C71" s="149" t="s">
        <v>168</v>
      </c>
      <c r="D71" s="150" t="s">
        <v>107</v>
      </c>
      <c r="E71" s="151">
        <v>108</v>
      </c>
      <c r="F71" s="151">
        <v>0</v>
      </c>
      <c r="G71" s="152">
        <f>E71*F71</f>
        <v>0</v>
      </c>
      <c r="H71" s="153">
        <v>2.0000000000000001E-4</v>
      </c>
      <c r="I71" s="153">
        <f>E71*H71</f>
        <v>2.1600000000000001E-2</v>
      </c>
      <c r="J71" s="153">
        <v>0</v>
      </c>
      <c r="K71" s="153">
        <f>E71*J71</f>
        <v>0</v>
      </c>
      <c r="Q71" s="146">
        <v>2</v>
      </c>
      <c r="AA71" s="122">
        <v>12</v>
      </c>
      <c r="AB71" s="122">
        <v>0</v>
      </c>
      <c r="AC71" s="122">
        <v>26</v>
      </c>
      <c r="BB71" s="122">
        <v>2</v>
      </c>
      <c r="BC71" s="122">
        <f>IF(BB71=1,G71,0)</f>
        <v>0</v>
      </c>
      <c r="BD71" s="122">
        <f>IF(BB71=2,G71,0)</f>
        <v>0</v>
      </c>
      <c r="BE71" s="122">
        <f>IF(BB71=3,G71,0)</f>
        <v>0</v>
      </c>
      <c r="BF71" s="122">
        <f>IF(BB71=4,G71,0)</f>
        <v>0</v>
      </c>
      <c r="BG71" s="122">
        <f>IF(BB71=5,G71,0)</f>
        <v>0</v>
      </c>
    </row>
    <row r="72" spans="1:59" x14ac:dyDescent="0.2">
      <c r="A72" s="154"/>
      <c r="B72" s="155"/>
      <c r="C72" s="196" t="s">
        <v>169</v>
      </c>
      <c r="D72" s="197"/>
      <c r="E72" s="156">
        <v>108</v>
      </c>
      <c r="F72" s="157"/>
      <c r="G72" s="158"/>
      <c r="H72" s="159"/>
      <c r="I72" s="159"/>
      <c r="J72" s="159"/>
      <c r="K72" s="159"/>
      <c r="M72" s="122" t="s">
        <v>169</v>
      </c>
      <c r="O72" s="160"/>
      <c r="Q72" s="146"/>
    </row>
    <row r="73" spans="1:59" ht="25.5" x14ac:dyDescent="0.2">
      <c r="A73" s="147">
        <v>27</v>
      </c>
      <c r="B73" s="148" t="s">
        <v>170</v>
      </c>
      <c r="C73" s="149" t="s">
        <v>171</v>
      </c>
      <c r="D73" s="150" t="s">
        <v>107</v>
      </c>
      <c r="E73" s="151">
        <v>39</v>
      </c>
      <c r="F73" s="151">
        <v>0</v>
      </c>
      <c r="G73" s="152">
        <f>E73*F73</f>
        <v>0</v>
      </c>
      <c r="H73" s="153">
        <v>2.0000000000000001E-4</v>
      </c>
      <c r="I73" s="153">
        <f>E73*H73</f>
        <v>7.8000000000000005E-3</v>
      </c>
      <c r="J73" s="153">
        <v>0</v>
      </c>
      <c r="K73" s="153">
        <f>E73*J73</f>
        <v>0</v>
      </c>
      <c r="Q73" s="146">
        <v>2</v>
      </c>
      <c r="AA73" s="122">
        <v>12</v>
      </c>
      <c r="AB73" s="122">
        <v>0</v>
      </c>
      <c r="AC73" s="122">
        <v>27</v>
      </c>
      <c r="BB73" s="122">
        <v>2</v>
      </c>
      <c r="BC73" s="122">
        <f>IF(BB73=1,G73,0)</f>
        <v>0</v>
      </c>
      <c r="BD73" s="122">
        <f>IF(BB73=2,G73,0)</f>
        <v>0</v>
      </c>
      <c r="BE73" s="122">
        <f>IF(BB73=3,G73,0)</f>
        <v>0</v>
      </c>
      <c r="BF73" s="122">
        <f>IF(BB73=4,G73,0)</f>
        <v>0</v>
      </c>
      <c r="BG73" s="122">
        <f>IF(BB73=5,G73,0)</f>
        <v>0</v>
      </c>
    </row>
    <row r="74" spans="1:59" ht="25.5" x14ac:dyDescent="0.2">
      <c r="A74" s="147">
        <v>28</v>
      </c>
      <c r="B74" s="148" t="s">
        <v>172</v>
      </c>
      <c r="C74" s="149" t="s">
        <v>173</v>
      </c>
      <c r="D74" s="150" t="s">
        <v>107</v>
      </c>
      <c r="E74" s="151">
        <v>37</v>
      </c>
      <c r="F74" s="151">
        <v>0</v>
      </c>
      <c r="G74" s="152">
        <f>E74*F74</f>
        <v>0</v>
      </c>
      <c r="H74" s="153">
        <v>2.0000000000000001E-4</v>
      </c>
      <c r="I74" s="153">
        <f>E74*H74</f>
        <v>7.4000000000000003E-3</v>
      </c>
      <c r="J74" s="153">
        <v>0</v>
      </c>
      <c r="K74" s="153">
        <f>E74*J74</f>
        <v>0</v>
      </c>
      <c r="Q74" s="146">
        <v>2</v>
      </c>
      <c r="AA74" s="122">
        <v>12</v>
      </c>
      <c r="AB74" s="122">
        <v>0</v>
      </c>
      <c r="AC74" s="122">
        <v>28</v>
      </c>
      <c r="BB74" s="122">
        <v>2</v>
      </c>
      <c r="BC74" s="122">
        <f>IF(BB74=1,G74,0)</f>
        <v>0</v>
      </c>
      <c r="BD74" s="122">
        <f>IF(BB74=2,G74,0)</f>
        <v>0</v>
      </c>
      <c r="BE74" s="122">
        <f>IF(BB74=3,G74,0)</f>
        <v>0</v>
      </c>
      <c r="BF74" s="122">
        <f>IF(BB74=4,G74,0)</f>
        <v>0</v>
      </c>
      <c r="BG74" s="122">
        <f>IF(BB74=5,G74,0)</f>
        <v>0</v>
      </c>
    </row>
    <row r="75" spans="1:59" x14ac:dyDescent="0.2">
      <c r="A75" s="154"/>
      <c r="B75" s="155"/>
      <c r="C75" s="196">
        <v>37</v>
      </c>
      <c r="D75" s="197"/>
      <c r="E75" s="156">
        <v>37</v>
      </c>
      <c r="F75" s="157"/>
      <c r="G75" s="158"/>
      <c r="H75" s="159"/>
      <c r="I75" s="159"/>
      <c r="J75" s="159"/>
      <c r="K75" s="159"/>
      <c r="M75" s="122">
        <v>37</v>
      </c>
      <c r="O75" s="160"/>
      <c r="Q75" s="146"/>
    </row>
    <row r="76" spans="1:59" x14ac:dyDescent="0.2">
      <c r="A76" s="147">
        <v>29</v>
      </c>
      <c r="B76" s="148" t="s">
        <v>174</v>
      </c>
      <c r="C76" s="149" t="s">
        <v>175</v>
      </c>
      <c r="D76" s="150" t="s">
        <v>72</v>
      </c>
      <c r="E76" s="151">
        <v>1</v>
      </c>
      <c r="F76" s="151">
        <v>0</v>
      </c>
      <c r="G76" s="152">
        <f t="shared" ref="G76:G82" si="0">E76*F76</f>
        <v>0</v>
      </c>
      <c r="H76" s="153">
        <v>5.0000000000000001E-3</v>
      </c>
      <c r="I76" s="153">
        <f t="shared" ref="I76:I82" si="1">E76*H76</f>
        <v>5.0000000000000001E-3</v>
      </c>
      <c r="J76" s="153">
        <v>0</v>
      </c>
      <c r="K76" s="153">
        <f t="shared" ref="K76:K82" si="2">E76*J76</f>
        <v>0</v>
      </c>
      <c r="Q76" s="146">
        <v>2</v>
      </c>
      <c r="AA76" s="122">
        <v>12</v>
      </c>
      <c r="AB76" s="122">
        <v>0</v>
      </c>
      <c r="AC76" s="122">
        <v>29</v>
      </c>
      <c r="BB76" s="122">
        <v>2</v>
      </c>
      <c r="BC76" s="122">
        <f t="shared" ref="BC76:BC82" si="3">IF(BB76=1,G76,0)</f>
        <v>0</v>
      </c>
      <c r="BD76" s="122">
        <f t="shared" ref="BD76:BD82" si="4">IF(BB76=2,G76,0)</f>
        <v>0</v>
      </c>
      <c r="BE76" s="122">
        <f t="shared" ref="BE76:BE82" si="5">IF(BB76=3,G76,0)</f>
        <v>0</v>
      </c>
      <c r="BF76" s="122">
        <f t="shared" ref="BF76:BF82" si="6">IF(BB76=4,G76,0)</f>
        <v>0</v>
      </c>
      <c r="BG76" s="122">
        <f t="shared" ref="BG76:BG82" si="7">IF(BB76=5,G76,0)</f>
        <v>0</v>
      </c>
    </row>
    <row r="77" spans="1:59" x14ac:dyDescent="0.2">
      <c r="A77" s="147">
        <v>30</v>
      </c>
      <c r="B77" s="148" t="s">
        <v>176</v>
      </c>
      <c r="C77" s="149" t="s">
        <v>177</v>
      </c>
      <c r="D77" s="150" t="s">
        <v>72</v>
      </c>
      <c r="E77" s="151">
        <v>1</v>
      </c>
      <c r="F77" s="151">
        <v>0</v>
      </c>
      <c r="G77" s="152">
        <f t="shared" si="0"/>
        <v>0</v>
      </c>
      <c r="H77" s="153">
        <v>4.0000000000000001E-3</v>
      </c>
      <c r="I77" s="153">
        <f t="shared" si="1"/>
        <v>4.0000000000000001E-3</v>
      </c>
      <c r="J77" s="153">
        <v>0</v>
      </c>
      <c r="K77" s="153">
        <f t="shared" si="2"/>
        <v>0</v>
      </c>
      <c r="Q77" s="146">
        <v>2</v>
      </c>
      <c r="AA77" s="122">
        <v>12</v>
      </c>
      <c r="AB77" s="122">
        <v>0</v>
      </c>
      <c r="AC77" s="122">
        <v>30</v>
      </c>
      <c r="BB77" s="122">
        <v>2</v>
      </c>
      <c r="BC77" s="122">
        <f t="shared" si="3"/>
        <v>0</v>
      </c>
      <c r="BD77" s="122">
        <f t="shared" si="4"/>
        <v>0</v>
      </c>
      <c r="BE77" s="122">
        <f t="shared" si="5"/>
        <v>0</v>
      </c>
      <c r="BF77" s="122">
        <f t="shared" si="6"/>
        <v>0</v>
      </c>
      <c r="BG77" s="122">
        <f t="shared" si="7"/>
        <v>0</v>
      </c>
    </row>
    <row r="78" spans="1:59" x14ac:dyDescent="0.2">
      <c r="A78" s="147">
        <v>31</v>
      </c>
      <c r="B78" s="148" t="s">
        <v>178</v>
      </c>
      <c r="C78" s="149" t="s">
        <v>179</v>
      </c>
      <c r="D78" s="150" t="s">
        <v>72</v>
      </c>
      <c r="E78" s="151">
        <v>8</v>
      </c>
      <c r="F78" s="151">
        <v>0</v>
      </c>
      <c r="G78" s="152">
        <f t="shared" si="0"/>
        <v>0</v>
      </c>
      <c r="H78" s="153">
        <v>3.0000000000000001E-3</v>
      </c>
      <c r="I78" s="153">
        <f t="shared" si="1"/>
        <v>2.4E-2</v>
      </c>
      <c r="J78" s="153">
        <v>0</v>
      </c>
      <c r="K78" s="153">
        <f t="shared" si="2"/>
        <v>0</v>
      </c>
      <c r="Q78" s="146">
        <v>2</v>
      </c>
      <c r="AA78" s="122">
        <v>12</v>
      </c>
      <c r="AB78" s="122">
        <v>0</v>
      </c>
      <c r="AC78" s="122">
        <v>31</v>
      </c>
      <c r="BB78" s="122">
        <v>2</v>
      </c>
      <c r="BC78" s="122">
        <f t="shared" si="3"/>
        <v>0</v>
      </c>
      <c r="BD78" s="122">
        <f t="shared" si="4"/>
        <v>0</v>
      </c>
      <c r="BE78" s="122">
        <f t="shared" si="5"/>
        <v>0</v>
      </c>
      <c r="BF78" s="122">
        <f t="shared" si="6"/>
        <v>0</v>
      </c>
      <c r="BG78" s="122">
        <f t="shared" si="7"/>
        <v>0</v>
      </c>
    </row>
    <row r="79" spans="1:59" ht="25.5" x14ac:dyDescent="0.2">
      <c r="A79" s="147">
        <v>32</v>
      </c>
      <c r="B79" s="148" t="s">
        <v>180</v>
      </c>
      <c r="C79" s="149" t="s">
        <v>181</v>
      </c>
      <c r="D79" s="150" t="s">
        <v>137</v>
      </c>
      <c r="E79" s="151">
        <v>2</v>
      </c>
      <c r="F79" s="151">
        <v>0</v>
      </c>
      <c r="G79" s="152">
        <f t="shared" si="0"/>
        <v>0</v>
      </c>
      <c r="H79" s="153">
        <v>5.0000000000000001E-3</v>
      </c>
      <c r="I79" s="153">
        <f t="shared" si="1"/>
        <v>0.01</v>
      </c>
      <c r="J79" s="153">
        <v>0</v>
      </c>
      <c r="K79" s="153">
        <f t="shared" si="2"/>
        <v>0</v>
      </c>
      <c r="Q79" s="146">
        <v>2</v>
      </c>
      <c r="AA79" s="122">
        <v>12</v>
      </c>
      <c r="AB79" s="122">
        <v>0</v>
      </c>
      <c r="AC79" s="122">
        <v>32</v>
      </c>
      <c r="BB79" s="122">
        <v>2</v>
      </c>
      <c r="BC79" s="122">
        <f t="shared" si="3"/>
        <v>0</v>
      </c>
      <c r="BD79" s="122">
        <f t="shared" si="4"/>
        <v>0</v>
      </c>
      <c r="BE79" s="122">
        <f t="shared" si="5"/>
        <v>0</v>
      </c>
      <c r="BF79" s="122">
        <f t="shared" si="6"/>
        <v>0</v>
      </c>
      <c r="BG79" s="122">
        <f t="shared" si="7"/>
        <v>0</v>
      </c>
    </row>
    <row r="80" spans="1:59" x14ac:dyDescent="0.2">
      <c r="A80" s="147">
        <v>33</v>
      </c>
      <c r="B80" s="148" t="s">
        <v>182</v>
      </c>
      <c r="C80" s="149" t="s">
        <v>183</v>
      </c>
      <c r="D80" s="150" t="s">
        <v>107</v>
      </c>
      <c r="E80" s="151">
        <v>199</v>
      </c>
      <c r="F80" s="151">
        <v>0</v>
      </c>
      <c r="G80" s="152">
        <f t="shared" si="0"/>
        <v>0</v>
      </c>
      <c r="H80" s="153">
        <v>0</v>
      </c>
      <c r="I80" s="153">
        <f t="shared" si="1"/>
        <v>0</v>
      </c>
      <c r="J80" s="153">
        <v>0</v>
      </c>
      <c r="K80" s="153">
        <f t="shared" si="2"/>
        <v>0</v>
      </c>
      <c r="Q80" s="146">
        <v>2</v>
      </c>
      <c r="AA80" s="122">
        <v>12</v>
      </c>
      <c r="AB80" s="122">
        <v>0</v>
      </c>
      <c r="AC80" s="122">
        <v>33</v>
      </c>
      <c r="BB80" s="122">
        <v>2</v>
      </c>
      <c r="BC80" s="122">
        <f t="shared" si="3"/>
        <v>0</v>
      </c>
      <c r="BD80" s="122">
        <f t="shared" si="4"/>
        <v>0</v>
      </c>
      <c r="BE80" s="122">
        <f t="shared" si="5"/>
        <v>0</v>
      </c>
      <c r="BF80" s="122">
        <f t="shared" si="6"/>
        <v>0</v>
      </c>
      <c r="BG80" s="122">
        <f t="shared" si="7"/>
        <v>0</v>
      </c>
    </row>
    <row r="81" spans="1:59" x14ac:dyDescent="0.2">
      <c r="A81" s="147">
        <v>34</v>
      </c>
      <c r="B81" s="148" t="s">
        <v>184</v>
      </c>
      <c r="C81" s="149" t="s">
        <v>185</v>
      </c>
      <c r="D81" s="150" t="s">
        <v>107</v>
      </c>
      <c r="E81" s="151">
        <v>199</v>
      </c>
      <c r="F81" s="151">
        <v>0</v>
      </c>
      <c r="G81" s="152">
        <f t="shared" si="0"/>
        <v>0</v>
      </c>
      <c r="H81" s="153">
        <v>1.0000000000000001E-5</v>
      </c>
      <c r="I81" s="153">
        <f t="shared" si="1"/>
        <v>1.99E-3</v>
      </c>
      <c r="J81" s="153">
        <v>0</v>
      </c>
      <c r="K81" s="153">
        <f t="shared" si="2"/>
        <v>0</v>
      </c>
      <c r="Q81" s="146">
        <v>2</v>
      </c>
      <c r="AA81" s="122">
        <v>12</v>
      </c>
      <c r="AB81" s="122">
        <v>0</v>
      </c>
      <c r="AC81" s="122">
        <v>34</v>
      </c>
      <c r="BB81" s="122">
        <v>2</v>
      </c>
      <c r="BC81" s="122">
        <f t="shared" si="3"/>
        <v>0</v>
      </c>
      <c r="BD81" s="122">
        <f t="shared" si="4"/>
        <v>0</v>
      </c>
      <c r="BE81" s="122">
        <f t="shared" si="5"/>
        <v>0</v>
      </c>
      <c r="BF81" s="122">
        <f t="shared" si="6"/>
        <v>0</v>
      </c>
      <c r="BG81" s="122">
        <f t="shared" si="7"/>
        <v>0</v>
      </c>
    </row>
    <row r="82" spans="1:59" x14ac:dyDescent="0.2">
      <c r="A82" s="147">
        <v>35</v>
      </c>
      <c r="B82" s="148" t="s">
        <v>186</v>
      </c>
      <c r="C82" s="149" t="s">
        <v>187</v>
      </c>
      <c r="D82" s="150" t="s">
        <v>102</v>
      </c>
      <c r="E82" s="151">
        <v>1.3</v>
      </c>
      <c r="F82" s="151">
        <v>0</v>
      </c>
      <c r="G82" s="152">
        <f t="shared" si="0"/>
        <v>0</v>
      </c>
      <c r="H82" s="153">
        <v>0</v>
      </c>
      <c r="I82" s="153">
        <f t="shared" si="1"/>
        <v>0</v>
      </c>
      <c r="J82" s="153">
        <v>0</v>
      </c>
      <c r="K82" s="153">
        <f t="shared" si="2"/>
        <v>0</v>
      </c>
      <c r="Q82" s="146">
        <v>2</v>
      </c>
      <c r="AA82" s="122">
        <v>12</v>
      </c>
      <c r="AB82" s="122">
        <v>0</v>
      </c>
      <c r="AC82" s="122">
        <v>35</v>
      </c>
      <c r="BB82" s="122">
        <v>2</v>
      </c>
      <c r="BC82" s="122">
        <f t="shared" si="3"/>
        <v>0</v>
      </c>
      <c r="BD82" s="122">
        <f t="shared" si="4"/>
        <v>0</v>
      </c>
      <c r="BE82" s="122">
        <f t="shared" si="5"/>
        <v>0</v>
      </c>
      <c r="BF82" s="122">
        <f t="shared" si="6"/>
        <v>0</v>
      </c>
      <c r="BG82" s="122">
        <f t="shared" si="7"/>
        <v>0</v>
      </c>
    </row>
    <row r="83" spans="1:59" x14ac:dyDescent="0.2">
      <c r="A83" s="161"/>
      <c r="B83" s="162" t="s">
        <v>73</v>
      </c>
      <c r="C83" s="163" t="str">
        <f>CONCATENATE(B57," ",C57)</f>
        <v>722 Vnitřní vodovod</v>
      </c>
      <c r="D83" s="161"/>
      <c r="E83" s="164"/>
      <c r="F83" s="164"/>
      <c r="G83" s="165">
        <f>SUM(G57:G82)</f>
        <v>0</v>
      </c>
      <c r="H83" s="166"/>
      <c r="I83" s="167">
        <f>SUM(I57:I82)</f>
        <v>1.2967799999999998</v>
      </c>
      <c r="J83" s="166"/>
      <c r="K83" s="167">
        <f>SUM(K57:K82)</f>
        <v>0</v>
      </c>
      <c r="Q83" s="146">
        <v>4</v>
      </c>
      <c r="BC83" s="168">
        <f>SUM(BC57:BC82)</f>
        <v>0</v>
      </c>
      <c r="BD83" s="168">
        <f>SUM(BD57:BD82)</f>
        <v>0</v>
      </c>
      <c r="BE83" s="168">
        <f>SUM(BE57:BE82)</f>
        <v>0</v>
      </c>
      <c r="BF83" s="168">
        <f>SUM(BF57:BF82)</f>
        <v>0</v>
      </c>
      <c r="BG83" s="168">
        <f>SUM(BG57:BG82)</f>
        <v>0</v>
      </c>
    </row>
    <row r="84" spans="1:59" x14ac:dyDescent="0.2">
      <c r="A84" s="139" t="s">
        <v>69</v>
      </c>
      <c r="B84" s="140" t="s">
        <v>188</v>
      </c>
      <c r="C84" s="141" t="s">
        <v>189</v>
      </c>
      <c r="D84" s="142"/>
      <c r="E84" s="143"/>
      <c r="F84" s="143"/>
      <c r="G84" s="144"/>
      <c r="H84" s="145"/>
      <c r="I84" s="145"/>
      <c r="J84" s="145"/>
      <c r="K84" s="145"/>
      <c r="Q84" s="146">
        <v>1</v>
      </c>
    </row>
    <row r="85" spans="1:59" ht="25.5" x14ac:dyDescent="0.2">
      <c r="A85" s="147">
        <v>36</v>
      </c>
      <c r="B85" s="148" t="s">
        <v>190</v>
      </c>
      <c r="C85" s="149" t="s">
        <v>191</v>
      </c>
      <c r="D85" s="150" t="s">
        <v>192</v>
      </c>
      <c r="E85" s="151">
        <v>5</v>
      </c>
      <c r="F85" s="151">
        <v>0</v>
      </c>
      <c r="G85" s="152">
        <f t="shared" ref="G85:G99" si="8">E85*F85</f>
        <v>0</v>
      </c>
      <c r="H85" s="153">
        <v>0.02</v>
      </c>
      <c r="I85" s="153">
        <f t="shared" ref="I85:I99" si="9">E85*H85</f>
        <v>0.1</v>
      </c>
      <c r="J85" s="153">
        <v>0</v>
      </c>
      <c r="K85" s="153">
        <f t="shared" ref="K85:K99" si="10">E85*J85</f>
        <v>0</v>
      </c>
      <c r="Q85" s="146">
        <v>2</v>
      </c>
      <c r="AA85" s="122">
        <v>12</v>
      </c>
      <c r="AB85" s="122">
        <v>0</v>
      </c>
      <c r="AC85" s="122">
        <v>36</v>
      </c>
      <c r="BB85" s="122">
        <v>2</v>
      </c>
      <c r="BC85" s="122">
        <f t="shared" ref="BC85:BC99" si="11">IF(BB85=1,G85,0)</f>
        <v>0</v>
      </c>
      <c r="BD85" s="122">
        <f t="shared" ref="BD85:BD99" si="12">IF(BB85=2,G85,0)</f>
        <v>0</v>
      </c>
      <c r="BE85" s="122">
        <f t="shared" ref="BE85:BE99" si="13">IF(BB85=3,G85,0)</f>
        <v>0</v>
      </c>
      <c r="BF85" s="122">
        <f t="shared" ref="BF85:BF99" si="14">IF(BB85=4,G85,0)</f>
        <v>0</v>
      </c>
      <c r="BG85" s="122">
        <f t="shared" ref="BG85:BG99" si="15">IF(BB85=5,G85,0)</f>
        <v>0</v>
      </c>
    </row>
    <row r="86" spans="1:59" ht="25.5" x14ac:dyDescent="0.2">
      <c r="A86" s="147">
        <v>37</v>
      </c>
      <c r="B86" s="148" t="s">
        <v>193</v>
      </c>
      <c r="C86" s="149" t="s">
        <v>194</v>
      </c>
      <c r="D86" s="150" t="s">
        <v>192</v>
      </c>
      <c r="E86" s="151">
        <v>1</v>
      </c>
      <c r="F86" s="151">
        <v>0</v>
      </c>
      <c r="G86" s="152">
        <f t="shared" si="8"/>
        <v>0</v>
      </c>
      <c r="H86" s="153">
        <v>0.02</v>
      </c>
      <c r="I86" s="153">
        <f t="shared" si="9"/>
        <v>0.02</v>
      </c>
      <c r="J86" s="153">
        <v>0</v>
      </c>
      <c r="K86" s="153">
        <f t="shared" si="10"/>
        <v>0</v>
      </c>
      <c r="Q86" s="146">
        <v>2</v>
      </c>
      <c r="AA86" s="122">
        <v>12</v>
      </c>
      <c r="AB86" s="122">
        <v>0</v>
      </c>
      <c r="AC86" s="122">
        <v>37</v>
      </c>
      <c r="BB86" s="122">
        <v>2</v>
      </c>
      <c r="BC86" s="122">
        <f t="shared" si="11"/>
        <v>0</v>
      </c>
      <c r="BD86" s="122">
        <f t="shared" si="12"/>
        <v>0</v>
      </c>
      <c r="BE86" s="122">
        <f t="shared" si="13"/>
        <v>0</v>
      </c>
      <c r="BF86" s="122">
        <f t="shared" si="14"/>
        <v>0</v>
      </c>
      <c r="BG86" s="122">
        <f t="shared" si="15"/>
        <v>0</v>
      </c>
    </row>
    <row r="87" spans="1:59" ht="25.5" x14ac:dyDescent="0.2">
      <c r="A87" s="147">
        <v>38</v>
      </c>
      <c r="B87" s="148" t="s">
        <v>195</v>
      </c>
      <c r="C87" s="149" t="s">
        <v>196</v>
      </c>
      <c r="D87" s="150" t="s">
        <v>192</v>
      </c>
      <c r="E87" s="151">
        <v>3</v>
      </c>
      <c r="F87" s="151">
        <v>0</v>
      </c>
      <c r="G87" s="152">
        <f t="shared" si="8"/>
        <v>0</v>
      </c>
      <c r="H87" s="153">
        <v>1.4999999999999999E-2</v>
      </c>
      <c r="I87" s="153">
        <f t="shared" si="9"/>
        <v>4.4999999999999998E-2</v>
      </c>
      <c r="J87" s="153">
        <v>0</v>
      </c>
      <c r="K87" s="153">
        <f t="shared" si="10"/>
        <v>0</v>
      </c>
      <c r="Q87" s="146">
        <v>2</v>
      </c>
      <c r="AA87" s="122">
        <v>12</v>
      </c>
      <c r="AB87" s="122">
        <v>0</v>
      </c>
      <c r="AC87" s="122">
        <v>38</v>
      </c>
      <c r="BB87" s="122">
        <v>2</v>
      </c>
      <c r="BC87" s="122">
        <f t="shared" si="11"/>
        <v>0</v>
      </c>
      <c r="BD87" s="122">
        <f t="shared" si="12"/>
        <v>0</v>
      </c>
      <c r="BE87" s="122">
        <f t="shared" si="13"/>
        <v>0</v>
      </c>
      <c r="BF87" s="122">
        <f t="shared" si="14"/>
        <v>0</v>
      </c>
      <c r="BG87" s="122">
        <f t="shared" si="15"/>
        <v>0</v>
      </c>
    </row>
    <row r="88" spans="1:59" x14ac:dyDescent="0.2">
      <c r="A88" s="147">
        <v>39</v>
      </c>
      <c r="B88" s="148" t="s">
        <v>197</v>
      </c>
      <c r="C88" s="149" t="s">
        <v>198</v>
      </c>
      <c r="D88" s="150" t="s">
        <v>192</v>
      </c>
      <c r="E88" s="151">
        <v>4</v>
      </c>
      <c r="F88" s="151">
        <v>0</v>
      </c>
      <c r="G88" s="152">
        <f t="shared" si="8"/>
        <v>0</v>
      </c>
      <c r="H88" s="153">
        <v>0.01</v>
      </c>
      <c r="I88" s="153">
        <f t="shared" si="9"/>
        <v>0.04</v>
      </c>
      <c r="J88" s="153">
        <v>0</v>
      </c>
      <c r="K88" s="153">
        <f t="shared" si="10"/>
        <v>0</v>
      </c>
      <c r="Q88" s="146">
        <v>2</v>
      </c>
      <c r="AA88" s="122">
        <v>12</v>
      </c>
      <c r="AB88" s="122">
        <v>0</v>
      </c>
      <c r="AC88" s="122">
        <v>39</v>
      </c>
      <c r="BB88" s="122">
        <v>2</v>
      </c>
      <c r="BC88" s="122">
        <f t="shared" si="11"/>
        <v>0</v>
      </c>
      <c r="BD88" s="122">
        <f t="shared" si="12"/>
        <v>0</v>
      </c>
      <c r="BE88" s="122">
        <f t="shared" si="13"/>
        <v>0</v>
      </c>
      <c r="BF88" s="122">
        <f t="shared" si="14"/>
        <v>0</v>
      </c>
      <c r="BG88" s="122">
        <f t="shared" si="15"/>
        <v>0</v>
      </c>
    </row>
    <row r="89" spans="1:59" x14ac:dyDescent="0.2">
      <c r="A89" s="147">
        <v>40</v>
      </c>
      <c r="B89" s="148" t="s">
        <v>199</v>
      </c>
      <c r="C89" s="149" t="s">
        <v>200</v>
      </c>
      <c r="D89" s="150" t="s">
        <v>192</v>
      </c>
      <c r="E89" s="151">
        <v>1</v>
      </c>
      <c r="F89" s="151">
        <v>0</v>
      </c>
      <c r="G89" s="152">
        <f t="shared" si="8"/>
        <v>0</v>
      </c>
      <c r="H89" s="153">
        <v>0.01</v>
      </c>
      <c r="I89" s="153">
        <f t="shared" si="9"/>
        <v>0.01</v>
      </c>
      <c r="J89" s="153">
        <v>0</v>
      </c>
      <c r="K89" s="153">
        <f t="shared" si="10"/>
        <v>0</v>
      </c>
      <c r="Q89" s="146">
        <v>2</v>
      </c>
      <c r="AA89" s="122">
        <v>12</v>
      </c>
      <c r="AB89" s="122">
        <v>0</v>
      </c>
      <c r="AC89" s="122">
        <v>40</v>
      </c>
      <c r="BB89" s="122">
        <v>2</v>
      </c>
      <c r="BC89" s="122">
        <f t="shared" si="11"/>
        <v>0</v>
      </c>
      <c r="BD89" s="122">
        <f t="shared" si="12"/>
        <v>0</v>
      </c>
      <c r="BE89" s="122">
        <f t="shared" si="13"/>
        <v>0</v>
      </c>
      <c r="BF89" s="122">
        <f t="shared" si="14"/>
        <v>0</v>
      </c>
      <c r="BG89" s="122">
        <f t="shared" si="15"/>
        <v>0</v>
      </c>
    </row>
    <row r="90" spans="1:59" ht="25.5" x14ac:dyDescent="0.2">
      <c r="A90" s="147">
        <v>41</v>
      </c>
      <c r="B90" s="148" t="s">
        <v>201</v>
      </c>
      <c r="C90" s="149" t="s">
        <v>202</v>
      </c>
      <c r="D90" s="150" t="s">
        <v>192</v>
      </c>
      <c r="E90" s="151">
        <v>1</v>
      </c>
      <c r="F90" s="151">
        <v>0</v>
      </c>
      <c r="G90" s="152">
        <f t="shared" si="8"/>
        <v>0</v>
      </c>
      <c r="H90" s="153">
        <v>0.01</v>
      </c>
      <c r="I90" s="153">
        <f t="shared" si="9"/>
        <v>0.01</v>
      </c>
      <c r="J90" s="153">
        <v>0</v>
      </c>
      <c r="K90" s="153">
        <f t="shared" si="10"/>
        <v>0</v>
      </c>
      <c r="Q90" s="146">
        <v>2</v>
      </c>
      <c r="AA90" s="122">
        <v>12</v>
      </c>
      <c r="AB90" s="122">
        <v>0</v>
      </c>
      <c r="AC90" s="122">
        <v>41</v>
      </c>
      <c r="BB90" s="122">
        <v>2</v>
      </c>
      <c r="BC90" s="122">
        <f t="shared" si="11"/>
        <v>0</v>
      </c>
      <c r="BD90" s="122">
        <f t="shared" si="12"/>
        <v>0</v>
      </c>
      <c r="BE90" s="122">
        <f t="shared" si="13"/>
        <v>0</v>
      </c>
      <c r="BF90" s="122">
        <f t="shared" si="14"/>
        <v>0</v>
      </c>
      <c r="BG90" s="122">
        <f t="shared" si="15"/>
        <v>0</v>
      </c>
    </row>
    <row r="91" spans="1:59" ht="25.5" x14ac:dyDescent="0.2">
      <c r="A91" s="147">
        <v>42</v>
      </c>
      <c r="B91" s="148" t="s">
        <v>203</v>
      </c>
      <c r="C91" s="149" t="s">
        <v>204</v>
      </c>
      <c r="D91" s="150" t="s">
        <v>192</v>
      </c>
      <c r="E91" s="151">
        <v>1</v>
      </c>
      <c r="F91" s="151">
        <v>0</v>
      </c>
      <c r="G91" s="152">
        <f t="shared" si="8"/>
        <v>0</v>
      </c>
      <c r="H91" s="153">
        <v>1.4999999999999999E-2</v>
      </c>
      <c r="I91" s="153">
        <f t="shared" si="9"/>
        <v>1.4999999999999999E-2</v>
      </c>
      <c r="J91" s="153">
        <v>0</v>
      </c>
      <c r="K91" s="153">
        <f t="shared" si="10"/>
        <v>0</v>
      </c>
      <c r="Q91" s="146">
        <v>2</v>
      </c>
      <c r="AA91" s="122">
        <v>12</v>
      </c>
      <c r="AB91" s="122">
        <v>0</v>
      </c>
      <c r="AC91" s="122">
        <v>42</v>
      </c>
      <c r="BB91" s="122">
        <v>2</v>
      </c>
      <c r="BC91" s="122">
        <f t="shared" si="11"/>
        <v>0</v>
      </c>
      <c r="BD91" s="122">
        <f t="shared" si="12"/>
        <v>0</v>
      </c>
      <c r="BE91" s="122">
        <f t="shared" si="13"/>
        <v>0</v>
      </c>
      <c r="BF91" s="122">
        <f t="shared" si="14"/>
        <v>0</v>
      </c>
      <c r="BG91" s="122">
        <f t="shared" si="15"/>
        <v>0</v>
      </c>
    </row>
    <row r="92" spans="1:59" ht="25.5" x14ac:dyDescent="0.2">
      <c r="A92" s="147">
        <v>43</v>
      </c>
      <c r="B92" s="148" t="s">
        <v>205</v>
      </c>
      <c r="C92" s="149" t="s">
        <v>206</v>
      </c>
      <c r="D92" s="150" t="s">
        <v>192</v>
      </c>
      <c r="E92" s="151">
        <v>1</v>
      </c>
      <c r="F92" s="151">
        <v>0</v>
      </c>
      <c r="G92" s="152">
        <f t="shared" si="8"/>
        <v>0</v>
      </c>
      <c r="H92" s="153">
        <v>0.03</v>
      </c>
      <c r="I92" s="153">
        <f t="shared" si="9"/>
        <v>0.03</v>
      </c>
      <c r="J92" s="153">
        <v>0</v>
      </c>
      <c r="K92" s="153">
        <f t="shared" si="10"/>
        <v>0</v>
      </c>
      <c r="Q92" s="146">
        <v>2</v>
      </c>
      <c r="AA92" s="122">
        <v>12</v>
      </c>
      <c r="AB92" s="122">
        <v>0</v>
      </c>
      <c r="AC92" s="122">
        <v>43</v>
      </c>
      <c r="BB92" s="122">
        <v>2</v>
      </c>
      <c r="BC92" s="122">
        <f t="shared" si="11"/>
        <v>0</v>
      </c>
      <c r="BD92" s="122">
        <f t="shared" si="12"/>
        <v>0</v>
      </c>
      <c r="BE92" s="122">
        <f t="shared" si="13"/>
        <v>0</v>
      </c>
      <c r="BF92" s="122">
        <f t="shared" si="14"/>
        <v>0</v>
      </c>
      <c r="BG92" s="122">
        <f t="shared" si="15"/>
        <v>0</v>
      </c>
    </row>
    <row r="93" spans="1:59" ht="25.5" x14ac:dyDescent="0.2">
      <c r="A93" s="147">
        <v>44</v>
      </c>
      <c r="B93" s="148" t="s">
        <v>207</v>
      </c>
      <c r="C93" s="149" t="s">
        <v>208</v>
      </c>
      <c r="D93" s="150" t="s">
        <v>137</v>
      </c>
      <c r="E93" s="151">
        <v>3</v>
      </c>
      <c r="F93" s="151">
        <v>0</v>
      </c>
      <c r="G93" s="152">
        <f t="shared" si="8"/>
        <v>0</v>
      </c>
      <c r="H93" s="153">
        <v>2E-3</v>
      </c>
      <c r="I93" s="153">
        <f t="shared" si="9"/>
        <v>6.0000000000000001E-3</v>
      </c>
      <c r="J93" s="153">
        <v>0</v>
      </c>
      <c r="K93" s="153">
        <f t="shared" si="10"/>
        <v>0</v>
      </c>
      <c r="Q93" s="146">
        <v>2</v>
      </c>
      <c r="AA93" s="122">
        <v>12</v>
      </c>
      <c r="AB93" s="122">
        <v>0</v>
      </c>
      <c r="AC93" s="122">
        <v>44</v>
      </c>
      <c r="BB93" s="122">
        <v>2</v>
      </c>
      <c r="BC93" s="122">
        <f t="shared" si="11"/>
        <v>0</v>
      </c>
      <c r="BD93" s="122">
        <f t="shared" si="12"/>
        <v>0</v>
      </c>
      <c r="BE93" s="122">
        <f t="shared" si="13"/>
        <v>0</v>
      </c>
      <c r="BF93" s="122">
        <f t="shared" si="14"/>
        <v>0</v>
      </c>
      <c r="BG93" s="122">
        <f t="shared" si="15"/>
        <v>0</v>
      </c>
    </row>
    <row r="94" spans="1:59" x14ac:dyDescent="0.2">
      <c r="A94" s="147">
        <v>45</v>
      </c>
      <c r="B94" s="148" t="s">
        <v>209</v>
      </c>
      <c r="C94" s="149" t="s">
        <v>210</v>
      </c>
      <c r="D94" s="150" t="s">
        <v>72</v>
      </c>
      <c r="E94" s="151">
        <v>1</v>
      </c>
      <c r="F94" s="151">
        <v>0</v>
      </c>
      <c r="G94" s="152">
        <f t="shared" si="8"/>
        <v>0</v>
      </c>
      <c r="H94" s="153">
        <v>5.0000000000000001E-4</v>
      </c>
      <c r="I94" s="153">
        <f t="shared" si="9"/>
        <v>5.0000000000000001E-4</v>
      </c>
      <c r="J94" s="153">
        <v>0</v>
      </c>
      <c r="K94" s="153">
        <f t="shared" si="10"/>
        <v>0</v>
      </c>
      <c r="Q94" s="146">
        <v>2</v>
      </c>
      <c r="AA94" s="122">
        <v>12</v>
      </c>
      <c r="AB94" s="122">
        <v>0</v>
      </c>
      <c r="AC94" s="122">
        <v>45</v>
      </c>
      <c r="BB94" s="122">
        <v>2</v>
      </c>
      <c r="BC94" s="122">
        <f t="shared" si="11"/>
        <v>0</v>
      </c>
      <c r="BD94" s="122">
        <f t="shared" si="12"/>
        <v>0</v>
      </c>
      <c r="BE94" s="122">
        <f t="shared" si="13"/>
        <v>0</v>
      </c>
      <c r="BF94" s="122">
        <f t="shared" si="14"/>
        <v>0</v>
      </c>
      <c r="BG94" s="122">
        <f t="shared" si="15"/>
        <v>0</v>
      </c>
    </row>
    <row r="95" spans="1:59" x14ac:dyDescent="0.2">
      <c r="A95" s="147">
        <v>46</v>
      </c>
      <c r="B95" s="148" t="s">
        <v>211</v>
      </c>
      <c r="C95" s="149" t="s">
        <v>212</v>
      </c>
      <c r="D95" s="150" t="s">
        <v>72</v>
      </c>
      <c r="E95" s="151">
        <v>2</v>
      </c>
      <c r="F95" s="151">
        <v>0</v>
      </c>
      <c r="G95" s="152">
        <f t="shared" si="8"/>
        <v>0</v>
      </c>
      <c r="H95" s="153">
        <v>5.0000000000000001E-3</v>
      </c>
      <c r="I95" s="153">
        <f t="shared" si="9"/>
        <v>0.01</v>
      </c>
      <c r="J95" s="153">
        <v>0</v>
      </c>
      <c r="K95" s="153">
        <f t="shared" si="10"/>
        <v>0</v>
      </c>
      <c r="Q95" s="146">
        <v>2</v>
      </c>
      <c r="AA95" s="122">
        <v>12</v>
      </c>
      <c r="AB95" s="122">
        <v>0</v>
      </c>
      <c r="AC95" s="122">
        <v>46</v>
      </c>
      <c r="BB95" s="122">
        <v>2</v>
      </c>
      <c r="BC95" s="122">
        <f t="shared" si="11"/>
        <v>0</v>
      </c>
      <c r="BD95" s="122">
        <f t="shared" si="12"/>
        <v>0</v>
      </c>
      <c r="BE95" s="122">
        <f t="shared" si="13"/>
        <v>0</v>
      </c>
      <c r="BF95" s="122">
        <f t="shared" si="14"/>
        <v>0</v>
      </c>
      <c r="BG95" s="122">
        <f t="shared" si="15"/>
        <v>0</v>
      </c>
    </row>
    <row r="96" spans="1:59" ht="25.5" x14ac:dyDescent="0.2">
      <c r="A96" s="147">
        <v>47</v>
      </c>
      <c r="B96" s="148" t="s">
        <v>213</v>
      </c>
      <c r="C96" s="149" t="s">
        <v>214</v>
      </c>
      <c r="D96" s="150" t="s">
        <v>192</v>
      </c>
      <c r="E96" s="151">
        <v>1</v>
      </c>
      <c r="F96" s="151">
        <v>0</v>
      </c>
      <c r="G96" s="152">
        <f t="shared" si="8"/>
        <v>0</v>
      </c>
      <c r="H96" s="153">
        <v>0.04</v>
      </c>
      <c r="I96" s="153">
        <f t="shared" si="9"/>
        <v>0.04</v>
      </c>
      <c r="J96" s="153">
        <v>0</v>
      </c>
      <c r="K96" s="153">
        <f t="shared" si="10"/>
        <v>0</v>
      </c>
      <c r="Q96" s="146">
        <v>2</v>
      </c>
      <c r="AA96" s="122">
        <v>12</v>
      </c>
      <c r="AB96" s="122">
        <v>0</v>
      </c>
      <c r="AC96" s="122">
        <v>47</v>
      </c>
      <c r="BB96" s="122">
        <v>2</v>
      </c>
      <c r="BC96" s="122">
        <f t="shared" si="11"/>
        <v>0</v>
      </c>
      <c r="BD96" s="122">
        <f t="shared" si="12"/>
        <v>0</v>
      </c>
      <c r="BE96" s="122">
        <f t="shared" si="13"/>
        <v>0</v>
      </c>
      <c r="BF96" s="122">
        <f t="shared" si="14"/>
        <v>0</v>
      </c>
      <c r="BG96" s="122">
        <f t="shared" si="15"/>
        <v>0</v>
      </c>
    </row>
    <row r="97" spans="1:59" ht="25.5" x14ac:dyDescent="0.2">
      <c r="A97" s="147">
        <v>48</v>
      </c>
      <c r="B97" s="148" t="s">
        <v>215</v>
      </c>
      <c r="C97" s="149" t="s">
        <v>216</v>
      </c>
      <c r="D97" s="150" t="s">
        <v>192</v>
      </c>
      <c r="E97" s="151">
        <v>1</v>
      </c>
      <c r="F97" s="151">
        <v>0</v>
      </c>
      <c r="G97" s="152">
        <f t="shared" si="8"/>
        <v>0</v>
      </c>
      <c r="H97" s="153">
        <v>0.03</v>
      </c>
      <c r="I97" s="153">
        <f t="shared" si="9"/>
        <v>0.03</v>
      </c>
      <c r="J97" s="153">
        <v>0</v>
      </c>
      <c r="K97" s="153">
        <f t="shared" si="10"/>
        <v>0</v>
      </c>
      <c r="Q97" s="146">
        <v>2</v>
      </c>
      <c r="AA97" s="122">
        <v>12</v>
      </c>
      <c r="AB97" s="122">
        <v>0</v>
      </c>
      <c r="AC97" s="122">
        <v>48</v>
      </c>
      <c r="BB97" s="122">
        <v>2</v>
      </c>
      <c r="BC97" s="122">
        <f t="shared" si="11"/>
        <v>0</v>
      </c>
      <c r="BD97" s="122">
        <f t="shared" si="12"/>
        <v>0</v>
      </c>
      <c r="BE97" s="122">
        <f t="shared" si="13"/>
        <v>0</v>
      </c>
      <c r="BF97" s="122">
        <f t="shared" si="14"/>
        <v>0</v>
      </c>
      <c r="BG97" s="122">
        <f t="shared" si="15"/>
        <v>0</v>
      </c>
    </row>
    <row r="98" spans="1:59" ht="25.5" x14ac:dyDescent="0.2">
      <c r="A98" s="147">
        <v>49</v>
      </c>
      <c r="B98" s="148" t="s">
        <v>217</v>
      </c>
      <c r="C98" s="149" t="s">
        <v>218</v>
      </c>
      <c r="D98" s="150" t="s">
        <v>192</v>
      </c>
      <c r="E98" s="151">
        <v>1</v>
      </c>
      <c r="F98" s="151">
        <v>0</v>
      </c>
      <c r="G98" s="152">
        <f t="shared" si="8"/>
        <v>0</v>
      </c>
      <c r="H98" s="153">
        <v>3.0000000000000001E-3</v>
      </c>
      <c r="I98" s="153">
        <f t="shared" si="9"/>
        <v>3.0000000000000001E-3</v>
      </c>
      <c r="J98" s="153">
        <v>0</v>
      </c>
      <c r="K98" s="153">
        <f t="shared" si="10"/>
        <v>0</v>
      </c>
      <c r="Q98" s="146">
        <v>2</v>
      </c>
      <c r="AA98" s="122">
        <v>12</v>
      </c>
      <c r="AB98" s="122">
        <v>0</v>
      </c>
      <c r="AC98" s="122">
        <v>49</v>
      </c>
      <c r="BB98" s="122">
        <v>2</v>
      </c>
      <c r="BC98" s="122">
        <f t="shared" si="11"/>
        <v>0</v>
      </c>
      <c r="BD98" s="122">
        <f t="shared" si="12"/>
        <v>0</v>
      </c>
      <c r="BE98" s="122">
        <f t="shared" si="13"/>
        <v>0</v>
      </c>
      <c r="BF98" s="122">
        <f t="shared" si="14"/>
        <v>0</v>
      </c>
      <c r="BG98" s="122">
        <f t="shared" si="15"/>
        <v>0</v>
      </c>
    </row>
    <row r="99" spans="1:59" x14ac:dyDescent="0.2">
      <c r="A99" s="147">
        <v>50</v>
      </c>
      <c r="B99" s="148" t="s">
        <v>219</v>
      </c>
      <c r="C99" s="149" t="s">
        <v>220</v>
      </c>
      <c r="D99" s="150" t="s">
        <v>102</v>
      </c>
      <c r="E99" s="151">
        <v>0.35</v>
      </c>
      <c r="F99" s="151">
        <v>0</v>
      </c>
      <c r="G99" s="152">
        <f t="shared" si="8"/>
        <v>0</v>
      </c>
      <c r="H99" s="153">
        <v>0</v>
      </c>
      <c r="I99" s="153">
        <f t="shared" si="9"/>
        <v>0</v>
      </c>
      <c r="J99" s="153">
        <v>0</v>
      </c>
      <c r="K99" s="153">
        <f t="shared" si="10"/>
        <v>0</v>
      </c>
      <c r="Q99" s="146">
        <v>2</v>
      </c>
      <c r="AA99" s="122">
        <v>12</v>
      </c>
      <c r="AB99" s="122">
        <v>0</v>
      </c>
      <c r="AC99" s="122">
        <v>50</v>
      </c>
      <c r="BB99" s="122">
        <v>2</v>
      </c>
      <c r="BC99" s="122">
        <f t="shared" si="11"/>
        <v>0</v>
      </c>
      <c r="BD99" s="122">
        <f t="shared" si="12"/>
        <v>0</v>
      </c>
      <c r="BE99" s="122">
        <f t="shared" si="13"/>
        <v>0</v>
      </c>
      <c r="BF99" s="122">
        <f t="shared" si="14"/>
        <v>0</v>
      </c>
      <c r="BG99" s="122">
        <f t="shared" si="15"/>
        <v>0</v>
      </c>
    </row>
    <row r="100" spans="1:59" x14ac:dyDescent="0.2">
      <c r="A100" s="161"/>
      <c r="B100" s="162" t="s">
        <v>73</v>
      </c>
      <c r="C100" s="163" t="str">
        <f>CONCATENATE(B84," ",C84)</f>
        <v>725 Zařizovací předměty</v>
      </c>
      <c r="D100" s="161"/>
      <c r="E100" s="164"/>
      <c r="F100" s="164"/>
      <c r="G100" s="165">
        <f>SUM(G84:G99)</f>
        <v>0</v>
      </c>
      <c r="H100" s="166"/>
      <c r="I100" s="167">
        <f>SUM(I84:I99)</f>
        <v>0.35950000000000004</v>
      </c>
      <c r="J100" s="166"/>
      <c r="K100" s="167">
        <f>SUM(K84:K99)</f>
        <v>0</v>
      </c>
      <c r="Q100" s="146">
        <v>4</v>
      </c>
      <c r="BC100" s="168">
        <f>SUM(BC84:BC99)</f>
        <v>0</v>
      </c>
      <c r="BD100" s="168">
        <f>SUM(BD84:BD99)</f>
        <v>0</v>
      </c>
      <c r="BE100" s="168">
        <f>SUM(BE84:BE99)</f>
        <v>0</v>
      </c>
      <c r="BF100" s="168">
        <f>SUM(BF84:BF99)</f>
        <v>0</v>
      </c>
      <c r="BG100" s="168">
        <f>SUM(BG84:BG99)</f>
        <v>0</v>
      </c>
    </row>
    <row r="101" spans="1:59" x14ac:dyDescent="0.2">
      <c r="E101" s="122"/>
    </row>
    <row r="102" spans="1:59" x14ac:dyDescent="0.2">
      <c r="E102" s="122"/>
    </row>
    <row r="103" spans="1:59" x14ac:dyDescent="0.2">
      <c r="E103" s="122"/>
    </row>
    <row r="104" spans="1:59" x14ac:dyDescent="0.2">
      <c r="E104" s="122"/>
    </row>
    <row r="105" spans="1:59" x14ac:dyDescent="0.2">
      <c r="E105" s="122"/>
    </row>
    <row r="106" spans="1:59" x14ac:dyDescent="0.2">
      <c r="E106" s="122"/>
    </row>
    <row r="107" spans="1:59" x14ac:dyDescent="0.2">
      <c r="E107" s="122"/>
    </row>
    <row r="108" spans="1:59" x14ac:dyDescent="0.2">
      <c r="E108" s="122"/>
    </row>
    <row r="109" spans="1:59" x14ac:dyDescent="0.2">
      <c r="E109" s="122"/>
    </row>
    <row r="110" spans="1:59" x14ac:dyDescent="0.2">
      <c r="E110" s="122"/>
    </row>
    <row r="111" spans="1:59" x14ac:dyDescent="0.2">
      <c r="E111" s="122"/>
    </row>
    <row r="112" spans="1:59" x14ac:dyDescent="0.2">
      <c r="E112" s="122"/>
    </row>
    <row r="113" spans="1:7" x14ac:dyDescent="0.2">
      <c r="E113" s="122"/>
    </row>
    <row r="114" spans="1:7" x14ac:dyDescent="0.2">
      <c r="E114" s="122"/>
    </row>
    <row r="115" spans="1:7" x14ac:dyDescent="0.2">
      <c r="E115" s="122"/>
    </row>
    <row r="116" spans="1:7" x14ac:dyDescent="0.2">
      <c r="E116" s="122"/>
    </row>
    <row r="117" spans="1:7" x14ac:dyDescent="0.2">
      <c r="E117" s="122"/>
    </row>
    <row r="118" spans="1:7" x14ac:dyDescent="0.2">
      <c r="E118" s="122"/>
    </row>
    <row r="119" spans="1:7" x14ac:dyDescent="0.2">
      <c r="E119" s="122"/>
    </row>
    <row r="120" spans="1:7" x14ac:dyDescent="0.2">
      <c r="E120" s="122"/>
    </row>
    <row r="121" spans="1:7" x14ac:dyDescent="0.2">
      <c r="E121" s="122"/>
    </row>
    <row r="122" spans="1:7" x14ac:dyDescent="0.2">
      <c r="E122" s="122"/>
    </row>
    <row r="123" spans="1:7" x14ac:dyDescent="0.2">
      <c r="E123" s="122"/>
    </row>
    <row r="124" spans="1:7" x14ac:dyDescent="0.2">
      <c r="A124" s="169"/>
      <c r="B124" s="169"/>
      <c r="C124" s="169"/>
      <c r="D124" s="169"/>
      <c r="E124" s="169"/>
      <c r="F124" s="169"/>
      <c r="G124" s="169"/>
    </row>
    <row r="125" spans="1:7" x14ac:dyDescent="0.2">
      <c r="A125" s="169"/>
      <c r="B125" s="169"/>
      <c r="C125" s="169"/>
      <c r="D125" s="169"/>
      <c r="E125" s="169"/>
      <c r="F125" s="169"/>
      <c r="G125" s="169"/>
    </row>
    <row r="126" spans="1:7" x14ac:dyDescent="0.2">
      <c r="A126" s="169"/>
      <c r="B126" s="169"/>
      <c r="C126" s="169"/>
      <c r="D126" s="169"/>
      <c r="E126" s="169"/>
      <c r="F126" s="169"/>
      <c r="G126" s="169"/>
    </row>
    <row r="127" spans="1:7" x14ac:dyDescent="0.2">
      <c r="A127" s="169"/>
      <c r="B127" s="169"/>
      <c r="C127" s="169"/>
      <c r="D127" s="169"/>
      <c r="E127" s="169"/>
      <c r="F127" s="169"/>
      <c r="G127" s="169"/>
    </row>
    <row r="128" spans="1:7" x14ac:dyDescent="0.2">
      <c r="E128" s="122"/>
    </row>
    <row r="129" spans="5:5" x14ac:dyDescent="0.2">
      <c r="E129" s="122"/>
    </row>
    <row r="130" spans="5:5" x14ac:dyDescent="0.2">
      <c r="E130" s="122"/>
    </row>
    <row r="131" spans="5:5" x14ac:dyDescent="0.2">
      <c r="E131" s="122"/>
    </row>
    <row r="132" spans="5:5" x14ac:dyDescent="0.2">
      <c r="E132" s="122"/>
    </row>
    <row r="133" spans="5:5" x14ac:dyDescent="0.2">
      <c r="E133" s="122"/>
    </row>
    <row r="134" spans="5:5" x14ac:dyDescent="0.2">
      <c r="E134" s="122"/>
    </row>
    <row r="135" spans="5:5" x14ac:dyDescent="0.2">
      <c r="E135" s="122"/>
    </row>
    <row r="136" spans="5:5" x14ac:dyDescent="0.2">
      <c r="E136" s="122"/>
    </row>
    <row r="137" spans="5:5" x14ac:dyDescent="0.2">
      <c r="E137" s="122"/>
    </row>
    <row r="138" spans="5:5" x14ac:dyDescent="0.2">
      <c r="E138" s="122"/>
    </row>
    <row r="139" spans="5:5" x14ac:dyDescent="0.2">
      <c r="E139" s="122"/>
    </row>
    <row r="140" spans="5:5" x14ac:dyDescent="0.2">
      <c r="E140" s="122"/>
    </row>
    <row r="141" spans="5:5" x14ac:dyDescent="0.2">
      <c r="E141" s="122"/>
    </row>
    <row r="142" spans="5:5" x14ac:dyDescent="0.2">
      <c r="E142" s="122"/>
    </row>
    <row r="143" spans="5:5" x14ac:dyDescent="0.2">
      <c r="E143" s="122"/>
    </row>
    <row r="144" spans="5:5" x14ac:dyDescent="0.2">
      <c r="E144" s="122"/>
    </row>
    <row r="145" spans="1:7" x14ac:dyDescent="0.2">
      <c r="E145" s="122"/>
    </row>
    <row r="146" spans="1:7" x14ac:dyDescent="0.2">
      <c r="E146" s="122"/>
    </row>
    <row r="147" spans="1:7" x14ac:dyDescent="0.2">
      <c r="E147" s="122"/>
    </row>
    <row r="148" spans="1:7" x14ac:dyDescent="0.2">
      <c r="E148" s="122"/>
    </row>
    <row r="149" spans="1:7" x14ac:dyDescent="0.2">
      <c r="E149" s="122"/>
    </row>
    <row r="150" spans="1:7" x14ac:dyDescent="0.2">
      <c r="E150" s="122"/>
    </row>
    <row r="151" spans="1:7" x14ac:dyDescent="0.2">
      <c r="E151" s="122"/>
    </row>
    <row r="152" spans="1:7" x14ac:dyDescent="0.2">
      <c r="E152" s="122"/>
    </row>
    <row r="153" spans="1:7" x14ac:dyDescent="0.2">
      <c r="A153" s="170"/>
      <c r="B153" s="170"/>
    </row>
    <row r="154" spans="1:7" x14ac:dyDescent="0.2">
      <c r="A154" s="169"/>
      <c r="B154" s="169"/>
      <c r="C154" s="172"/>
      <c r="D154" s="172"/>
      <c r="E154" s="173"/>
      <c r="F154" s="172"/>
      <c r="G154" s="174"/>
    </row>
    <row r="155" spans="1:7" x14ac:dyDescent="0.2">
      <c r="A155" s="175"/>
      <c r="B155" s="175"/>
      <c r="C155" s="169"/>
      <c r="D155" s="169"/>
      <c r="E155" s="176"/>
      <c r="F155" s="169"/>
      <c r="G155" s="169"/>
    </row>
    <row r="156" spans="1:7" x14ac:dyDescent="0.2">
      <c r="A156" s="169"/>
      <c r="B156" s="169"/>
      <c r="C156" s="169"/>
      <c r="D156" s="169"/>
      <c r="E156" s="176"/>
      <c r="F156" s="169"/>
      <c r="G156" s="169"/>
    </row>
    <row r="157" spans="1:7" x14ac:dyDescent="0.2">
      <c r="A157" s="169"/>
      <c r="B157" s="169"/>
      <c r="C157" s="169"/>
      <c r="D157" s="169"/>
      <c r="E157" s="176"/>
      <c r="F157" s="169"/>
      <c r="G157" s="169"/>
    </row>
    <row r="158" spans="1:7" x14ac:dyDescent="0.2">
      <c r="A158" s="169"/>
      <c r="B158" s="169"/>
      <c r="C158" s="169"/>
      <c r="D158" s="169"/>
      <c r="E158" s="176"/>
      <c r="F158" s="169"/>
      <c r="G158" s="169"/>
    </row>
    <row r="159" spans="1:7" x14ac:dyDescent="0.2">
      <c r="A159" s="169"/>
      <c r="B159" s="169"/>
      <c r="C159" s="169"/>
      <c r="D159" s="169"/>
      <c r="E159" s="176"/>
      <c r="F159" s="169"/>
      <c r="G159" s="169"/>
    </row>
    <row r="160" spans="1:7" x14ac:dyDescent="0.2">
      <c r="A160" s="169"/>
      <c r="B160" s="169"/>
      <c r="C160" s="169"/>
      <c r="D160" s="169"/>
      <c r="E160" s="176"/>
      <c r="F160" s="169"/>
      <c r="G160" s="169"/>
    </row>
    <row r="161" spans="1:7" x14ac:dyDescent="0.2">
      <c r="A161" s="169"/>
      <c r="B161" s="169"/>
      <c r="C161" s="169"/>
      <c r="D161" s="169"/>
      <c r="E161" s="176"/>
      <c r="F161" s="169"/>
      <c r="G161" s="169"/>
    </row>
    <row r="162" spans="1:7" x14ac:dyDescent="0.2">
      <c r="A162" s="169"/>
      <c r="B162" s="169"/>
      <c r="C162" s="169"/>
      <c r="D162" s="169"/>
      <c r="E162" s="176"/>
      <c r="F162" s="169"/>
      <c r="G162" s="169"/>
    </row>
    <row r="163" spans="1:7" x14ac:dyDescent="0.2">
      <c r="A163" s="169"/>
      <c r="B163" s="169"/>
      <c r="C163" s="169"/>
      <c r="D163" s="169"/>
      <c r="E163" s="176"/>
      <c r="F163" s="169"/>
      <c r="G163" s="169"/>
    </row>
    <row r="164" spans="1:7" x14ac:dyDescent="0.2">
      <c r="A164" s="169"/>
      <c r="B164" s="169"/>
      <c r="C164" s="169"/>
      <c r="D164" s="169"/>
      <c r="E164" s="176"/>
      <c r="F164" s="169"/>
      <c r="G164" s="169"/>
    </row>
    <row r="165" spans="1:7" x14ac:dyDescent="0.2">
      <c r="A165" s="169"/>
      <c r="B165" s="169"/>
      <c r="C165" s="169"/>
      <c r="D165" s="169"/>
      <c r="E165" s="176"/>
      <c r="F165" s="169"/>
      <c r="G165" s="169"/>
    </row>
    <row r="166" spans="1:7" x14ac:dyDescent="0.2">
      <c r="A166" s="169"/>
      <c r="B166" s="169"/>
      <c r="C166" s="169"/>
      <c r="D166" s="169"/>
      <c r="E166" s="176"/>
      <c r="F166" s="169"/>
      <c r="G166" s="169"/>
    </row>
    <row r="167" spans="1:7" x14ac:dyDescent="0.2">
      <c r="A167" s="169"/>
      <c r="B167" s="169"/>
      <c r="C167" s="169"/>
      <c r="D167" s="169"/>
      <c r="E167" s="176"/>
      <c r="F167" s="169"/>
      <c r="G167" s="169"/>
    </row>
  </sheetData>
  <mergeCells count="36">
    <mergeCell ref="C24:D24"/>
    <mergeCell ref="C25:D25"/>
    <mergeCell ref="A1:I1"/>
    <mergeCell ref="A3:B3"/>
    <mergeCell ref="A4:B4"/>
    <mergeCell ref="G4:I4"/>
    <mergeCell ref="C9:D9"/>
    <mergeCell ref="C10:D10"/>
    <mergeCell ref="C11:D11"/>
    <mergeCell ref="C12:D12"/>
    <mergeCell ref="C14:D14"/>
    <mergeCell ref="C15:D15"/>
    <mergeCell ref="C17:D17"/>
    <mergeCell ref="C19:D19"/>
    <mergeCell ref="C23:D23"/>
    <mergeCell ref="C75:D75"/>
    <mergeCell ref="C32:D32"/>
    <mergeCell ref="C33:D33"/>
    <mergeCell ref="C35:D35"/>
    <mergeCell ref="C36:D36"/>
    <mergeCell ref="C37:D37"/>
    <mergeCell ref="C39:D39"/>
    <mergeCell ref="C66:D66"/>
    <mergeCell ref="C68:D68"/>
    <mergeCell ref="C70:D70"/>
    <mergeCell ref="C72:D72"/>
    <mergeCell ref="C41:D41"/>
    <mergeCell ref="C43:D43"/>
    <mergeCell ref="C45:D45"/>
    <mergeCell ref="C48:D48"/>
    <mergeCell ref="C54:D54"/>
    <mergeCell ref="C60:D60"/>
    <mergeCell ref="C61:D61"/>
    <mergeCell ref="C62:D62"/>
    <mergeCell ref="C64:D64"/>
    <mergeCell ref="C65:D65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ddT43Fc8wFnFI3AEFQrX09CtQA8=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C37i5BBdw/YOW/XeV67PR6NqAws7tI9xpk9Z+XKWDYfYthX78LfVpzbLkHBkO1P/r7HDlsWG
    837eiz4MYWAEW0kIipfNY3dNXmbnshJXv2kIOQdeMUKw37K8fybwmF+f74LsVSzjCoXGQXjk
    /CeYGjOJgmCoIE/3lRLrtrJByAD7ERSLGrXxr1lIu9uQ4YMZuKWkZa3bIhG5QdZJCqQmNALY
    n0AexV7U9308KMyq9zoWXIuu3dySpj3DGLOhhjujNhzQCqrMltetcOUHHipq4Dh3lVrkmC+8
    PJ0cEwzlT+8zdsdh74677sX0R0TbPXX07161VtBPhe0cdH/vYKCKKg==
  </SignatureValue>
  <KeyInfo>
    <KeyValue>
      <RSAKeyValue>
        <Modulus>
            pD9+2yEb3VrjkJmyJsQnop2YXSGxBR2cr+rBmI9pRGu9FfvAIH2bwQnA66m/AN8OJs8EHoC4
            3t6d64ZYIVgSv8Iu/NMzus1d5BmWL1nuXSdtiGTMjmaSNCzj7w87xY0ALYuKb6y7Cp5TksHx
            8Ff8awu59GQpTJj9FmP+gljOID6spShWoXuk1STrI24AcNol2LfdYB7Y3+iyHbfywKUuc5so
            kTgmmRgkf7T9xU1IdEWT6bJSnU/89qBrANyI5Vc0u4fz9V2PsqiQuqX/upqJfoJGiAB/e3C7
            81oHESxy/qePLjLBpKsu709A/7wMKg6ryDDpxZ/w4hxqOHF9eaXAuQ==
          </Modulus>
        <Exponent>AQAB</Exponent>
      </RSAKeyValue>
    </KeyValue>
    <X509Data>
      <X509Certificate>
          MIIGtzCCBZ+gAwIBAgIDGLhTMA0GCSqGSIb3DQEBCwUAMF8xCzAJBgNVBAYTAkNaMSwwKgYD
          VQQKDCPEjGVza8OhIHBvxaF0YSwgcy5wLiBbScSMIDQ3MTE0OTgzXTEiMCAGA1UEAxMZUG9z
          dFNpZ251bSBRdWFsaWZpZWQgQ0EgMjAeFw0xNDA0MTYwOTAxMTFaFw0xNTA1MDYwOTAxMTFa
          MIGZMQswCQYDVQQGEwJDWjFBMD8GA1UECgw4UmVnaW9uw6FsbsOtIHBvcmFkZW5za8OhIGFn
          ZW50dXJhLCBzLnIuby4gW0nEjCAyNjI5ODE2M10xCjAIBgNVBAsTATExFjAUBgNVBAMMDUph
          biDFoGV2xI3DrWsxEDAOBgNVBAUTB1AyMzM0MjgxETAPBgNVBAwTCGplZG5hdGVsMIIBIjAN
          BgkqhkiG9w0BAQEFAAOCAQ8AMIIBCgKCAQEApD9+2yEb3VrjkJmyJsQnop2YXSGxBR2cr+rB
          mI9pRGu9FfvAIH2bwQnA66m/AN8OJs8EHoC43t6d64ZYIVgSv8Iu/NMzus1d5BmWL1nuXSdt
          iGTMjmaSNCzj7w87xY0ALYuKb6y7Cp5TksHx8Ff8awu59GQpTJj9FmP+gljOID6spShWoXuk
          1STrI24AcNol2LfdYB7Y3+iyHbfywKUuc5sokTgmmRgkf7T9xU1IdEWT6bJSnU/89qBrANyI
          5Vc0u4fz9V2PsqiQuqX/upqJfoJGiAB/e3C781oHESxy/qePLjLBpKsu709A/7wMKg6ryDDp
          xZ/w4hxqOHF9eaXAuQIDAQABo4IDPzCCAzswPgYDVR0RBDcwNYENc2V2Y2lrQHJwYS5jeqAZ
          BgkrBgEEAdwZAgGgDBMKMTk0NzI5MDQzM6AJBgNVBA2gAhMAMIIBDgYDVR0gBIIBBTCCAQEw
          gf4GCWeBBgEEAQeCLDCB8DCBxwYIKwYBBQUHAgIwgboagbdUZW50byBrdmFsaWZpa292YW55
          IGNlcnRpZmlrYXQgYnlsIHZ5ZGFuIHBvZGxlIHpha29uYSAyMjcvMjAwMFNiLiBhIG5hdmF6
          bnljaCBwcmVkcGlzdS4vVGhpcyBxdWFsaWZpZWQgY2VydGlmaWNhdGUgd2FzIGlzc3VlZCBh
          Y2NvcmRpbmcgdG8gTGF3IE5vIDIyNy8yMDAwQ29sbC4gYW5kIHJlbGF0ZWQgcmVndWxhdGlv
          bnMwJAYIKwYBBQUHAgEWGGh0dHA6Ly93d3cucG9zdHNpZ251bS5jejAYBggrBgEFBQcBAwQM
          MAowCAYGBACORgEBMIHIBggrBgEFBQcBAQSBuzCBuDA7BggrBgEFBQcwAoYvaHR0cDovL3d3
          dy5wb3N0c2lnbnVtLmN6L2NydC9wc3F1YWxpZmllZGNhMi5jcnQwPAYIKwYBBQUHMAKGMGh0
          dHA6Ly93d3cyLnBvc3RzaWdudW0uY3ovY3J0L3BzcXVhbGlmaWVkY2EyLmNydDA7BggrBgEF
          BQcwAoYvaHR0cDovL3Bvc3RzaWdudW0udHRjLmN6L2NydC9wc3F1YWxpZmllZGNhMi5jcnQw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aWZpZWRjYTIuY3JsMB0GA1UdDgQWBBShlLmW1Cxdhnxxe3hA3Cva+Tm5qjANBgkqhkiG9w0B
          AQsFAAOCAQEAlol6CGrLrq3Uymjcns1mLYuyQGZEA64nVsQMWo/rxeOn42jG2HjweHJQYKez
          RkPQJNackSef+gzrDd+fZD6ElMqDZ6VmYBO99aFoTENNFdfTQrLdrUk07fw8e4KZ+YwNwSpL
          CMHO1MYDpljNlMoHMJLPqT2LKguoxQ8DNg50QUU7h80IVy06PJE92vGa/FJuimcDNc85Jcwa
          /M9mdaGfrfzit/XwIW4QtRajvFwlUwiiJx/mj13NaW+7SKWqjoMkSbv7tI+k2713w7N8aw17
          i+/Ny+kZmlvR9XoFbIzcFPWcvP1P0sH+ge2tpQ56VUoIY+en9NW4uHIWut7cfYWZRw==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NMvu8UQKCkQ0s7trYpgPbPYBYco=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T3qRcum0CBW24Pk7X1pRZVSRbDo=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T3qRcum0CBW24Pk7X1pRZVSRbDo=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s2OlzCyf8FUbiQ6sm7ItoOGZs7E=</DigestValue>
      </Reference>
      <Reference URI="/xl/sharedStrings.xml?ContentType=application/vnd.openxmlformats-officedocument.spreadsheetml.sharedStrings+xml">
        <DigestMethod Algorithm="http://www.w3.org/2000/09/xmldsig#sha1"/>
        <DigestValue>aNjlllLHhc8mD4bEE2frYAyHTes=</DigestValue>
      </Reference>
      <Reference URI="/xl/styles.xml?ContentType=application/vnd.openxmlformats-officedocument.spreadsheetml.styles+xml">
        <DigestMethod Algorithm="http://www.w3.org/2000/09/xmldsig#sha1"/>
        <DigestValue>VWs+W7O/FJ4Io0Wvf7ezLAPuIew=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bqHXsqNbRHRvhVy5vu0WSCHU/Kc=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TD2sDy/QzaDO+8pu0M8THOY3KWY=</DigestValue>
      </Reference>
      <Reference URI="/xl/worksheets/sheet2.xml?ContentType=application/vnd.openxmlformats-officedocument.spreadsheetml.worksheet+xml">
        <DigestMethod Algorithm="http://www.w3.org/2000/09/xmldsig#sha1"/>
        <DigestValue>/5Adz4bFWmK+fU+gtsHH0PUPlR4=</DigestValue>
      </Reference>
      <Reference URI="/xl/worksheets/sheet3.xml?ContentType=application/vnd.openxmlformats-officedocument.spreadsheetml.worksheet+xml">
        <DigestMethod Algorithm="http://www.w3.org/2000/09/xmldsig#sha1"/>
        <DigestValue>1rAVcPhzsDbbjyJ+Ova+3Lfk9B0=</DigestValue>
      </Reference>
    </Manifest>
    <SignatureProperties>
      <SignatureProperty Id="idSignatureTime" Target="#idPackageSignature">
        <mdssi:SignatureTime>
          <mdssi:Format>YYYY-MM-DDThh:mm:ssTZD</mdssi:Format>
          <mdssi:Value>2015-01-26T12:23:47Z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2014-12-03T08:51:20Z</cp:lastPrinted>
  <dcterms:created xsi:type="dcterms:W3CDTF">2014-12-03T08:11:14Z</dcterms:created>
  <dcterms:modified xsi:type="dcterms:W3CDTF">2014-12-03T12:53:06Z</dcterms:modified>
</cp:coreProperties>
</file>